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25" windowWidth="18855" windowHeight="11190"/>
  </bookViews>
  <sheets>
    <sheet name="Доходы" sheetId="1" r:id="rId1"/>
  </sheets>
  <externalReferences>
    <externalReference r:id="rId2"/>
    <externalReference r:id="rId3"/>
  </externalReferences>
  <definedNames>
    <definedName name="_xlnm.Print_Titles" localSheetId="0">Доходы!$8:$10</definedName>
  </definedNames>
  <calcPr calcId="144525"/>
</workbook>
</file>

<file path=xl/calcChain.xml><?xml version="1.0" encoding="utf-8"?>
<calcChain xmlns="http://schemas.openxmlformats.org/spreadsheetml/2006/main">
  <c r="E113" i="1" l="1"/>
  <c r="D106" i="1"/>
  <c r="F107" i="1"/>
  <c r="D79" i="1"/>
  <c r="F82" i="1"/>
  <c r="E60" i="1" l="1"/>
  <c r="D60" i="1"/>
  <c r="E73" i="1"/>
  <c r="E74" i="1"/>
  <c r="D73" i="1"/>
  <c r="E56" i="1"/>
  <c r="D56" i="1"/>
  <c r="E100" i="1" l="1"/>
  <c r="E101" i="1"/>
  <c r="E102" i="1"/>
  <c r="E103" i="1"/>
  <c r="E104" i="1"/>
  <c r="E105" i="1"/>
  <c r="D96" i="1"/>
  <c r="D84" i="1"/>
  <c r="E108" i="1"/>
  <c r="E98" i="1"/>
  <c r="E99" i="1"/>
  <c r="E81" i="1"/>
  <c r="F71" i="1"/>
  <c r="F63" i="1"/>
  <c r="E42" i="1"/>
  <c r="E43" i="1"/>
  <c r="E45" i="1"/>
  <c r="E46" i="1"/>
  <c r="E47" i="1"/>
  <c r="E48" i="1"/>
  <c r="E106" i="1" l="1"/>
  <c r="F100" i="1" l="1"/>
  <c r="E84" i="1"/>
  <c r="F89" i="1" l="1"/>
  <c r="E83" i="1"/>
  <c r="D74" i="1"/>
  <c r="F75" i="1"/>
  <c r="F76" i="1" l="1"/>
  <c r="F69" i="1"/>
  <c r="F68" i="1"/>
  <c r="E67" i="1"/>
  <c r="D67" i="1"/>
  <c r="F67" i="1" l="1"/>
  <c r="E111" i="1" l="1"/>
  <c r="F111" i="1" s="1"/>
  <c r="F99" i="1"/>
  <c r="E96" i="1"/>
  <c r="E80" i="1"/>
  <c r="E79" i="1" s="1"/>
  <c r="F74" i="1" l="1"/>
  <c r="C75" i="1"/>
  <c r="C76" i="1"/>
  <c r="F56" i="1" l="1"/>
  <c r="F108" i="1" l="1"/>
  <c r="E78" i="1"/>
  <c r="F94" i="1"/>
  <c r="F81" i="1"/>
  <c r="E40" i="1" l="1"/>
  <c r="E30" i="1"/>
  <c r="E22" i="1"/>
  <c r="E14" i="1"/>
  <c r="F57" i="1"/>
  <c r="F58" i="1"/>
  <c r="E13" i="1" l="1"/>
  <c r="E110" i="1" l="1"/>
  <c r="D110" i="1"/>
  <c r="F96" i="1"/>
  <c r="F84" i="1"/>
  <c r="E70" i="1"/>
  <c r="D70" i="1"/>
  <c r="E65" i="1"/>
  <c r="D65" i="1"/>
  <c r="D40" i="1"/>
  <c r="D30" i="1"/>
  <c r="D22" i="1"/>
  <c r="D14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62" i="1"/>
  <c r="F64" i="1"/>
  <c r="F66" i="1"/>
  <c r="F72" i="1"/>
  <c r="F79" i="1"/>
  <c r="F80" i="1"/>
  <c r="F83" i="1"/>
  <c r="F85" i="1"/>
  <c r="F86" i="1"/>
  <c r="F87" i="1"/>
  <c r="F88" i="1"/>
  <c r="F90" i="1"/>
  <c r="F91" i="1"/>
  <c r="F92" i="1"/>
  <c r="F93" i="1"/>
  <c r="F95" i="1"/>
  <c r="F97" i="1"/>
  <c r="F98" i="1"/>
  <c r="F101" i="1"/>
  <c r="F102" i="1"/>
  <c r="F103" i="1"/>
  <c r="F104" i="1"/>
  <c r="F105" i="1"/>
  <c r="F109" i="1"/>
  <c r="F15" i="1"/>
  <c r="D13" i="1" l="1"/>
  <c r="F13" i="1" s="1"/>
  <c r="D59" i="1"/>
  <c r="E59" i="1"/>
  <c r="F73" i="1"/>
  <c r="F65" i="1"/>
  <c r="F14" i="1"/>
  <c r="F70" i="1"/>
  <c r="F60" i="1"/>
  <c r="F110" i="1"/>
  <c r="F106" i="1"/>
  <c r="D78" i="1"/>
  <c r="E77" i="1"/>
  <c r="F61" i="1"/>
  <c r="F40" i="1"/>
  <c r="F30" i="1"/>
  <c r="F22" i="1"/>
  <c r="F59" i="1" l="1"/>
  <c r="E12" i="1"/>
  <c r="D77" i="1"/>
  <c r="F78" i="1"/>
  <c r="F12" i="1" l="1"/>
  <c r="E11" i="1"/>
  <c r="F77" i="1"/>
  <c r="F11" i="1" l="1"/>
</calcChain>
</file>

<file path=xl/sharedStrings.xml><?xml version="1.0" encoding="utf-8"?>
<sst xmlns="http://schemas.openxmlformats.org/spreadsheetml/2006/main" count="316" uniqueCount="212">
  <si>
    <t>Ординского муниципального округа</t>
  </si>
  <si>
    <t xml:space="preserve">
(тыс. руб.)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</si>
  <si>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</si>
  <si>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</si>
  <si>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</si>
  <si>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ИТОГО ДОХОДОВ</t>
  </si>
  <si>
    <t>000</t>
  </si>
  <si>
    <t xml:space="preserve">1 00 00 000 00 0000 000 </t>
  </si>
  <si>
    <t>НАЛОГОВЫЕ И НЕНАЛОГОВЫЕ ДОХОДЫ</t>
  </si>
  <si>
    <t>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</si>
  <si>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</si>
  <si>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</si>
  <si>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</si>
  <si>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</si>
  <si>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</si>
  <si>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</si>
  <si>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</si>
  <si>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</si>
  <si>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</si>
  <si>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</si>
  <si>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</si>
  <si>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</si>
  <si>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</si>
  <si>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</si>
  <si>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</si>
  <si>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</si>
  <si>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</si>
  <si>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</si>
  <si>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</si>
  <si>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</si>
  <si>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</si>
  <si>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</si>
  <si>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</si>
  <si>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</si>
  <si>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</si>
  <si>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</si>
  <si>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</si>
  <si>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</si>
  <si>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</si>
  <si>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</si>
  <si>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</si>
  <si>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</si>
  <si>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1 05 00 000 00 0000 000 </t>
  </si>
  <si>
    <t>НАЛОГИ НА СОВОКУПНЫЙ ДОХОД</t>
  </si>
  <si>
    <t xml:space="preserve">1 05 02 000 02 0000 110 </t>
  </si>
  <si>
    <t>Единый налог на вмененный доход для отдельных видов деятельности</t>
  </si>
  <si>
    <t xml:space="preserve">1 05 02 010 02 0000 110 </t>
  </si>
  <si>
    <t xml:space="preserve">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</si>
  <si>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</si>
  <si>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1 05 03 000 01 0000 110 </t>
  </si>
  <si>
    <t>Единый сельскохозяйственный налог</t>
  </si>
  <si>
    <t xml:space="preserve">1 05 03 010 01 0000 110 </t>
  </si>
  <si>
    <t xml:space="preserve">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</si>
  <si>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</si>
  <si>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</si>
  <si>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</si>
  <si>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</si>
  <si>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</si>
  <si>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</si>
  <si>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</si>
  <si>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1 06 00 000 00 0000 000 </t>
  </si>
  <si>
    <t>НАЛОГИ НА ИМУЩЕСТВО</t>
  </si>
  <si>
    <t xml:space="preserve">1 06 01 000 00 0000 110 </t>
  </si>
  <si>
    <t>Налог на имущество физических лиц</t>
  </si>
  <si>
    <t xml:space="preserve">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</si>
  <si>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</si>
  <si>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</si>
  <si>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</si>
  <si>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1 06 04 000 02 0000 110 </t>
  </si>
  <si>
    <t>Транспортный налог</t>
  </si>
  <si>
    <t xml:space="preserve">1 06 04 011 02 0000 110 </t>
  </si>
  <si>
    <t>Транспортный налог с организаций</t>
  </si>
  <si>
    <t xml:space="preserve">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</si>
  <si>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</si>
  <si>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1 06 04 012 02 0000 110 </t>
  </si>
  <si>
    <t>Транспортный налог с физических лиц</t>
  </si>
  <si>
    <t xml:space="preserve">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</si>
  <si>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</si>
  <si>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1 06 06 000 00 0000 110 </t>
  </si>
  <si>
    <t>Земельный налог</t>
  </si>
  <si>
    <t xml:space="preserve">1 06 06 030 00 0000 110 </t>
  </si>
  <si>
    <t>Земельный налог с организаций</t>
  </si>
  <si>
    <t xml:space="preserve">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</si>
  <si>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</si>
  <si>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</si>
  <si>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</si>
  <si>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1 06 06 040 00 0000 110 </t>
  </si>
  <si>
    <t>Земельный налог с физических лиц</t>
  </si>
  <si>
    <t xml:space="preserve">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</si>
  <si>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</si>
  <si>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</si>
  <si>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</si>
  <si>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1 08 00 000 00 0000 000 </t>
  </si>
  <si>
    <t>ГОСУДАРСТВЕННАЯ ПОШЛИНА</t>
  </si>
  <si>
    <t xml:space="preserve">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</si>
  <si>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</si>
  <si>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</si>
  <si>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</si>
  <si>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Неналоговые доходы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</si>
  <si>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</si>
  <si>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</si>
  <si>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</si>
  <si>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</si>
  <si>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1 11 05 300 00 0000 120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</si>
  <si>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</si>
  <si>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1 11 07 000 00 0000 120 </t>
  </si>
  <si>
    <t>Платежи от государственных и муниципальных унитарных предприятий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</si>
  <si>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</si>
  <si>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</si>
  <si>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</si>
  <si>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</si>
  <si>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</si>
  <si>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</si>
  <si>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</si>
  <si>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</si>
  <si>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</si>
  <si>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</si>
  <si>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</si>
  <si>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</si>
  <si>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1 16 00 000 00 0000 000 </t>
  </si>
  <si>
    <t>ШТРАФЫ, САНКЦИИ, ВОЗМЕЩЕНИЕ УЩЕРБА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</si>
  <si>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</si>
  <si>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</si>
  <si>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</si>
  <si>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</si>
  <si>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2 02 10 000 00 0000 150 </t>
  </si>
  <si>
    <t>Дотации бюджетам бюджетной системы Российской Федерации</t>
  </si>
  <si>
    <t xml:space="preserve">2 02 19 999 04 0000 150 </t>
  </si>
  <si>
    <t>Прочие дотации бюджетам городских округов</t>
  </si>
  <si>
    <t xml:space="preserve">2 02 20 000 00 0000 150 </t>
  </si>
  <si>
    <t>Субсидии бюджетам бюджетной системы Российской Федерации (межбюджетные субсидии)</t>
  </si>
  <si>
    <t xml:space="preserve">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</si>
  <si>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</si>
  <si>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2 02 20 302 04 0000 150 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</si>
  <si>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</si>
  <si>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</si>
  <si>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</si>
  <si>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2 02 27 112 04 0000 150 </t>
  </si>
  <si>
    <t xml:space="preserve">2 02 27 576 04 0000 150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</si>
  <si>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</si>
  <si>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2 02 30 000 00 0000 150 </t>
  </si>
  <si>
    <t>Субвенции бюджетам бюджетной системы Российской Федерации</t>
  </si>
  <si>
    <t xml:space="preserve">2 02 35 135 04 0000 150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</si>
  <si>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</si>
  <si>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2 02 35 176 04 0000 150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</si>
  <si>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</si>
  <si>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</si>
  <si>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</si>
  <si>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2 02 40 000 00 0000 150 </t>
  </si>
  <si>
    <t>Иные межбюджетные трансферты</t>
  </si>
  <si>
    <t xml:space="preserve">2 07 00 000 00 0000 000 </t>
  </si>
  <si>
    <t>ПРОЧИЕ БЕЗВОЗМЕЗДНЫЕ ПОСТУПЛЕНИЯ</t>
  </si>
  <si>
    <t>2 18 00 000 00 0000 000</t>
  </si>
  <si>
    <t>2 19 00 000 00 0000 000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</si>
  <si>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</si>
  <si>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</si>
  <si>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1 13 00 000 00 0000 000</t>
  </si>
  <si>
    <t>1 13 02 000 00 0000 130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</si>
  <si>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</si>
  <si>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</si>
  <si>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1 17 00 000 00 0000 000 </t>
  </si>
  <si>
    <t>ПРОЧИЕ НЕНАЛОГОВЫЕ ДОХОДЫ</t>
  </si>
  <si>
    <t>Поступило</t>
  </si>
  <si>
    <t>Процент поступления</t>
  </si>
  <si>
    <t>2 02 15 002 14 0000 150</t>
  </si>
  <si>
    <t>2 02 27 576 14 0000 150</t>
  </si>
  <si>
    <t xml:space="preserve">2 02 29 999 14 0000 150 </t>
  </si>
  <si>
    <t xml:space="preserve">2 02 30 024 14 0000 150 </t>
  </si>
  <si>
    <t xml:space="preserve">2 02 35 082 14 0000 150 </t>
  </si>
  <si>
    <t xml:space="preserve">2 02 35 930 14 0000 150 </t>
  </si>
  <si>
    <t xml:space="preserve">2 02 39 999 14 0000 150 </t>
  </si>
  <si>
    <t xml:space="preserve">2 02 49 999 14 0000 150 </t>
  </si>
  <si>
    <t xml:space="preserve">2 07 04 050 14 0000 150 </t>
  </si>
  <si>
    <t>Дотации бюджетам муниципальных округов на поддержку мер по обеспечению сбалансированности бюджетов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</si>
  <si>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</si>
  <si>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</si>
  <si>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2 02 45 303 14 0000 150</t>
  </si>
  <si>
    <t xml:space="preserve">1 17 14 000 14 0000 150 </t>
  </si>
  <si>
    <t xml:space="preserve">1 17 15 000 14 0000 150 </t>
  </si>
  <si>
    <t xml:space="preserve">2 02 15 001 14 0000 150 </t>
  </si>
  <si>
    <t xml:space="preserve">2 02 35 118 14 0000 150 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</si>
  <si>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</si>
  <si>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</si>
  <si>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</si>
  <si>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</si>
  <si>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</si>
  <si>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округов на государственную регистрацию актов гражданского состояния</t>
  </si>
  <si>
    <t>Прочие субвенции бюджетам муниципальных округов</t>
  </si>
  <si>
    <t>Прочие межбюджетные трансферты, передаваемые бюджетам муниципальных округов</t>
  </si>
  <si>
    <t>Прочие безвозмездные поступления в бюджеты муниципальныхх округов</t>
  </si>
  <si>
    <t>-</t>
  </si>
  <si>
    <t>1 13 01 000 00 0000 130</t>
  </si>
  <si>
    <t>Доходы от оказания платных услуг (работ)</t>
  </si>
  <si>
    <t xml:space="preserve">2 02 25 497 14 0000 150 </t>
  </si>
  <si>
    <t>Субсидии бюджетам муниципальных округов на реализацию мероприятий по обеспечению жильем молодых семей</t>
  </si>
  <si>
    <t xml:space="preserve">2 02 25 519 14 0000 150 </t>
  </si>
  <si>
    <t>Субсидии бюджетам муниципальных округов на поддержку отрасли культуры</t>
  </si>
  <si>
    <t xml:space="preserve">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</si>
  <si>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</si>
  <si>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</si>
  <si>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</si>
  <si>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</si>
  <si>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</si>
  <si>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Отчет об исполнении доходов бюджета Ординского муниципального округа по кодам поступлений в бюджет (группам, подгруппам, статьям, подстатьям классификации  доходов бюджета) за 2022 год</t>
  </si>
  <si>
    <t xml:space="preserve">Кассовый план </t>
  </si>
  <si>
    <t>Дотации (гранты) бюджетам муниципальных округов за достижение показателей деятельности органов местного самоуправления</t>
  </si>
  <si>
    <t xml:space="preserve">2 02 16 549 14 0000 150 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</si>
  <si>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</si>
  <si>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2 02 45 179 14 0000 150</t>
  </si>
  <si>
    <t>Приложение 1</t>
  </si>
  <si>
    <t>к решению Думы</t>
  </si>
  <si>
    <t>от 26.05.2023 № 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</si>
</sst>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2" borderId="1"/>
    <xf numFmtId="0" fontId="12" fillId="2" borderId="1"/>
    <xf numFmtId="0" fontId="12" fillId="2" borderId="1"/>
    <xf numFmtId="0" fontId="12" fillId="2" borderId="1"/>
  </cellStyleXfs>
  <cellXfs count="32">
    <xf numFmtId="0" fontId="0" fillId="0" borderId="0" xfId="0"/>
    <xf numFmtId="0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Fill="1" applyBorder="1" applyAlignment="1">
      <alignment horizontal="right" wrapText="1"/>
    </xf>
    <xf numFmtId="0" fontId="4" fillId="0" borderId="0" xfId="0" applyFont="1" applyFill="1"/>
    <xf numFmtId="49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justify" vertical="center" wrapText="1"/>
    </xf>
    <xf numFmtId="4" fontId="2" fillId="0" borderId="3" xfId="0" applyNumberFormat="1" applyFont="1" applyFill="1" applyBorder="1" applyAlignment="1">
      <alignment horizontal="right" wrapText="1"/>
    </xf>
    <xf numFmtId="4" fontId="9" fillId="0" borderId="3" xfId="0" applyNumberFormat="1" applyFont="1" applyFill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justify" vertical="center" wrapText="1"/>
    </xf>
    <xf numFmtId="164" fontId="10" fillId="0" borderId="3" xfId="0" applyNumberFormat="1" applyFont="1" applyFill="1" applyBorder="1" applyAlignment="1">
      <alignment horizontal="justify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/>
    <xf numFmtId="4" fontId="4" fillId="0" borderId="3" xfId="0" applyNumberFormat="1" applyFont="1" applyFill="1" applyBorder="1"/>
    <xf numFmtId="4" fontId="7" fillId="0" borderId="3" xfId="0" applyNumberFormat="1" applyFont="1" applyFill="1" applyBorder="1" applyAlignment="1">
      <alignment horizontal="right" wrapText="1"/>
    </xf>
    <xf numFmtId="2" fontId="4" fillId="0" borderId="3" xfId="0" applyNumberFormat="1" applyFont="1" applyFill="1" applyBorder="1" applyAlignment="1">
      <alignment horizontal="right"/>
    </xf>
    <xf numFmtId="4" fontId="3" fillId="0" borderId="0" xfId="0" applyNumberFormat="1" applyFont="1" applyFill="1"/>
    <xf numFmtId="0" fontId="7" fillId="0" borderId="1" xfId="1" applyFont="1" applyFill="1" applyAlignment="1">
      <alignment horizontal="right"/>
    </xf>
    <xf numFmtId="0" fontId="7" fillId="3" borderId="1" xfId="0" applyFont="1" applyFill="1" applyBorder="1" applyAlignment="1">
      <alignment horizontal="right"/>
    </xf>
    <xf numFmtId="0" fontId="7" fillId="0" borderId="1" xfId="1" applyFont="1" applyFill="1" applyAlignment="1">
      <alignment horizontal="right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Обычный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34290</xdr:colOff>
      <xdr:row>7</xdr:row>
      <xdr:rowOff>0</xdr:rowOff>
    </xdr:from>
    <xdr:ext cx="120729" cy="123825"/>
    <xdr:pic macro="[2]!DesignIconClicked">
      <xdr:nvPicPr>
        <xdr:cNvPr id="2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63790" y="714375"/>
          <a:ext cx="120729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16541"/>
    <xdr:pic macro="[2]!DesignIconClicked">
      <xdr:nvPicPr>
        <xdr:cNvPr id="3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5220" y="714375"/>
          <a:ext cx="113211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23825"/>
    <xdr:pic macro="[2]!DesignIconClicked">
      <xdr:nvPicPr>
        <xdr:cNvPr id="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5220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7</xdr:row>
      <xdr:rowOff>0</xdr:rowOff>
    </xdr:from>
    <xdr:ext cx="113211" cy="123825"/>
    <xdr:pic macro="[2]!DesignIconClicked">
      <xdr:nvPicPr>
        <xdr:cNvPr id="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9025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23825"/>
    <xdr:pic macro="[2]!DesignIconClicked">
      <xdr:nvPicPr>
        <xdr:cNvPr id="6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5220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23825"/>
    <xdr:pic macro="[2]!DesignIconClicked">
      <xdr:nvPicPr>
        <xdr:cNvPr id="7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5220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7</xdr:row>
      <xdr:rowOff>0</xdr:rowOff>
    </xdr:from>
    <xdr:ext cx="113211" cy="123825"/>
    <xdr:pic macro="[2]!DesignIconClicked">
      <xdr:nvPicPr>
        <xdr:cNvPr id="8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39025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16541"/>
    <xdr:pic macro="[2]!DesignIconClicked">
      <xdr:nvPicPr>
        <xdr:cNvPr id="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5220" y="714375"/>
          <a:ext cx="113211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45720</xdr:colOff>
      <xdr:row>7</xdr:row>
      <xdr:rowOff>0</xdr:rowOff>
    </xdr:from>
    <xdr:ext cx="113211" cy="123825"/>
    <xdr:pic macro="[2]!DesignIconClicked">
      <xdr:nvPicPr>
        <xdr:cNvPr id="1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5220" y="714375"/>
          <a:ext cx="113211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38100</xdr:colOff>
      <xdr:row>7</xdr:row>
      <xdr:rowOff>0</xdr:rowOff>
    </xdr:from>
    <xdr:ext cx="113211" cy="116541"/>
    <xdr:pic macro="[2]!DesignIconClicked">
      <xdr:nvPicPr>
        <xdr:cNvPr id="11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1600" y="714375"/>
          <a:ext cx="113211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4</xdr:col>
      <xdr:colOff>38100</xdr:colOff>
      <xdr:row>7</xdr:row>
      <xdr:rowOff>0</xdr:rowOff>
    </xdr:from>
    <xdr:ext cx="113211" cy="116541"/>
    <xdr:pic macro="[2]!DesignIconClicked">
      <xdr:nvPicPr>
        <xdr:cNvPr id="12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91600" y="714375"/>
          <a:ext cx="113211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upfin\uf\2022\&#1048;&#1047;&#1052;&#1045;&#1053;&#1045;&#1053;&#1048;&#1071;%20&#1074;%20&#1073;&#1102;&#1076;&#1078;&#1077;&#1090;\04%20&#1040;&#1087;&#1088;&#1077;&#1083;&#1100;\&#1055;&#1056;&#1054;&#1045;&#1050;&#1058;\&#1055;&#1088;&#1080;&#1083;&#1086;&#1078;&#1077;&#1085;&#1080;&#1077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gram%20Files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года"/>
    </sheetNames>
    <sheetDataSet>
      <sheetData sheetId="0">
        <row r="49">
          <cell r="E49" t="str">
            <v>Средства самообложения граждан</v>
          </cell>
        </row>
        <row r="50">
          <cell r="E50" t="str">
            <v>Инициативные платежи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13"/>
  <sheetViews>
    <sheetView tabSelected="1" zoomScale="80" zoomScaleNormal="80" workbookViewId="0">
      <selection activeCell="J15" sqref="J15"/>
    </sheetView>
  </sheetViews>
  <sheetFormatPr defaultRowHeight="18" customHeight="1" x14ac:dyDescent="0.3"/>
  <cols>
    <col min="1" max="1" width="13.28515625" style="3" customWidth="1"/>
    <col min="2" max="2" width="32.5703125" style="3" customWidth="1"/>
    <col min="3" max="3" width="68" style="3" customWidth="1"/>
    <col min="4" max="6" width="21.7109375" style="3" customWidth="1"/>
    <col min="7" max="7" width="17" style="3" customWidth="1"/>
    <col min="8" max="16384" width="9.140625" style="3"/>
  </cols>
  <sheetData>
    <row r="1" spans="1:7" ht="18.75" x14ac:dyDescent="0.3">
      <c r="A1" s="1"/>
      <c r="B1" s="1"/>
      <c r="C1" s="1"/>
      <c r="D1" s="2"/>
      <c r="E1" s="22" t="s">
        <v>209</v>
      </c>
      <c r="F1" s="22"/>
    </row>
    <row r="2" spans="1:7" ht="18.75" x14ac:dyDescent="0.3">
      <c r="A2" s="1"/>
      <c r="B2" s="1"/>
      <c r="C2" s="1"/>
      <c r="D2" s="2"/>
      <c r="E2" s="22" t="s">
        <v>210</v>
      </c>
      <c r="F2" s="22"/>
    </row>
    <row r="3" spans="1:7" ht="18.75" x14ac:dyDescent="0.3">
      <c r="A3" s="1"/>
      <c r="B3" s="1"/>
      <c r="C3" s="1"/>
      <c r="D3" s="22" t="s">
        <v>0</v>
      </c>
      <c r="E3" s="22"/>
      <c r="F3" s="22"/>
    </row>
    <row r="4" spans="1:7" ht="18.75" x14ac:dyDescent="0.3">
      <c r="A4" s="1"/>
      <c r="B4" s="1"/>
      <c r="C4" s="1"/>
      <c r="D4" s="2"/>
      <c r="E4" s="23" t="s">
        <v>211</v>
      </c>
      <c r="F4" s="23"/>
    </row>
    <row r="5" spans="1:7" ht="18.75" x14ac:dyDescent="0.3">
      <c r="A5" s="1"/>
      <c r="B5" s="1"/>
      <c r="C5" s="1"/>
      <c r="D5" s="2"/>
      <c r="E5" s="21"/>
      <c r="F5" s="21"/>
    </row>
    <row r="6" spans="1:7" ht="47.25" customHeight="1" x14ac:dyDescent="0.3">
      <c r="A6" s="27" t="s">
        <v>203</v>
      </c>
      <c r="B6" s="27"/>
      <c r="C6" s="27"/>
      <c r="D6" s="27"/>
      <c r="E6" s="27"/>
      <c r="F6" s="27"/>
    </row>
    <row r="7" spans="1:7" ht="18" customHeight="1" x14ac:dyDescent="0.3">
      <c r="B7" s="1"/>
      <c r="C7" s="1"/>
      <c r="F7" s="1" t="s">
        <v>1</v>
      </c>
    </row>
    <row r="8" spans="1:7" s="7" customFormat="1" ht="15" customHeight="1" x14ac:dyDescent="0.3">
      <c r="A8" s="28" t="s">
        <v>4</v>
      </c>
      <c r="B8" s="31" t="s">
        <v>2</v>
      </c>
      <c r="C8" s="31" t="s">
        <v>3</v>
      </c>
      <c r="D8" s="24" t="s">
        <v>204</v>
      </c>
      <c r="E8" s="24" t="s">
        <v>162</v>
      </c>
      <c r="F8" s="24" t="s">
        <v>163</v>
      </c>
    </row>
    <row r="9" spans="1:7" s="7" customFormat="1" ht="15" customHeight="1" x14ac:dyDescent="0.3">
      <c r="A9" s="29"/>
      <c r="B9" s="31"/>
      <c r="C9" s="31"/>
      <c r="D9" s="25"/>
      <c r="E9" s="25"/>
      <c r="F9" s="25"/>
    </row>
    <row r="10" spans="1:7" s="7" customFormat="1" ht="30" customHeight="1" x14ac:dyDescent="0.3">
      <c r="A10" s="30"/>
      <c r="B10" s="31"/>
      <c r="C10" s="31"/>
      <c r="D10" s="26"/>
      <c r="E10" s="26"/>
      <c r="F10" s="26"/>
    </row>
    <row r="11" spans="1:7" s="7" customFormat="1" ht="18.75" x14ac:dyDescent="0.3">
      <c r="A11" s="4"/>
      <c r="B11" s="4"/>
      <c r="C11" s="5" t="s">
        <v>5</v>
      </c>
      <c r="D11" s="6">
        <v>699976.88</v>
      </c>
      <c r="E11" s="6">
        <f>E12+E77</f>
        <v>677713.02410999988</v>
      </c>
      <c r="F11" s="6">
        <f>E11/D11*100</f>
        <v>96.819344106051034</v>
      </c>
    </row>
    <row r="12" spans="1:7" ht="19.899999999999999" customHeight="1" x14ac:dyDescent="0.3">
      <c r="A12" s="4" t="s">
        <v>6</v>
      </c>
      <c r="B12" s="4" t="s">
        <v>7</v>
      </c>
      <c r="C12" s="5" t="s">
        <v>8</v>
      </c>
      <c r="D12" s="6">
        <v>160167.5</v>
      </c>
      <c r="E12" s="6">
        <f>E13+E59</f>
        <v>162952.50897999998</v>
      </c>
      <c r="F12" s="6">
        <f>E12/D12*100</f>
        <v>101.73881029547192</v>
      </c>
      <c r="G12" s="20"/>
    </row>
    <row r="13" spans="1:7" ht="18.75" x14ac:dyDescent="0.3">
      <c r="A13" s="8"/>
      <c r="B13" s="8"/>
      <c r="C13" s="9" t="s">
        <v>9</v>
      </c>
      <c r="D13" s="10">
        <f>D14+D22+D30+D40+D56</f>
        <v>83341.254850000012</v>
      </c>
      <c r="E13" s="10">
        <f>E14+E22+E30+E40+E56</f>
        <v>85368.39727999999</v>
      </c>
      <c r="F13" s="10">
        <f>E13/D13*100</f>
        <v>102.4323397021661</v>
      </c>
      <c r="G13" s="20"/>
    </row>
    <row r="14" spans="1:7" ht="18.75" x14ac:dyDescent="0.3">
      <c r="A14" s="4" t="s">
        <v>6</v>
      </c>
      <c r="B14" s="4" t="s">
        <v>10</v>
      </c>
      <c r="C14" s="5" t="s">
        <v>11</v>
      </c>
      <c r="D14" s="6">
        <f>D15</f>
        <v>43000</v>
      </c>
      <c r="E14" s="6">
        <f>E15</f>
        <v>44145.163359999999</v>
      </c>
      <c r="F14" s="6">
        <f>E14/D14*100</f>
        <v>102.66317060465116</v>
      </c>
    </row>
    <row r="15" spans="1:7" ht="18.75" x14ac:dyDescent="0.3">
      <c r="A15" s="8" t="s">
        <v>6</v>
      </c>
      <c r="B15" s="8" t="s">
        <v>12</v>
      </c>
      <c r="C15" s="9" t="s">
        <v>13</v>
      </c>
      <c r="D15" s="10">
        <v>43000</v>
      </c>
      <c r="E15" s="10">
        <v>44145.163359999999</v>
      </c>
      <c r="F15" s="10">
        <f>E15/D15*100</f>
        <v>102.66317060465116</v>
      </c>
    </row>
    <row r="16" spans="1:7" ht="85.5" hidden="1" customHeight="1" x14ac:dyDescent="0.3">
      <c r="A16" s="8" t="s">
        <v>6</v>
      </c>
      <c r="B16" s="8" t="s">
        <v>14</v>
      </c>
      <c r="C16" s="9" t="s">
        <v>15</v>
      </c>
      <c r="D16" s="10">
        <v>35285</v>
      </c>
      <c r="E16" s="10">
        <v>35300</v>
      </c>
      <c r="F16" s="10">
        <f t="shared" ref="F16:F82" si="0">E16/D16*100</f>
        <v>100.04251098200368</v>
      </c>
    </row>
    <row r="17" spans="1:6" ht="119.65" hidden="1" customHeight="1" x14ac:dyDescent="0.3">
      <c r="A17" s="8" t="s">
        <v>6</v>
      </c>
      <c r="B17" s="8" t="s">
        <v>16</v>
      </c>
      <c r="C17" s="9" t="s">
        <v>17</v>
      </c>
      <c r="D17" s="10">
        <v>35285</v>
      </c>
      <c r="E17" s="10">
        <v>35300</v>
      </c>
      <c r="F17" s="10">
        <f t="shared" si="0"/>
        <v>100.04251098200368</v>
      </c>
    </row>
    <row r="18" spans="1:6" ht="119.65" hidden="1" customHeight="1" x14ac:dyDescent="0.3">
      <c r="A18" s="8" t="s">
        <v>6</v>
      </c>
      <c r="B18" s="8" t="s">
        <v>18</v>
      </c>
      <c r="C18" s="9" t="s">
        <v>19</v>
      </c>
      <c r="D18" s="10">
        <v>10</v>
      </c>
      <c r="E18" s="10">
        <v>0</v>
      </c>
      <c r="F18" s="10">
        <f t="shared" si="0"/>
        <v>0</v>
      </c>
    </row>
    <row r="19" spans="1:6" ht="153.94999999999999" hidden="1" customHeight="1" x14ac:dyDescent="0.3">
      <c r="A19" s="8" t="s">
        <v>6</v>
      </c>
      <c r="B19" s="8" t="s">
        <v>20</v>
      </c>
      <c r="C19" s="9" t="s">
        <v>21</v>
      </c>
      <c r="D19" s="10">
        <v>10</v>
      </c>
      <c r="E19" s="10">
        <v>0</v>
      </c>
      <c r="F19" s="10">
        <f t="shared" si="0"/>
        <v>0</v>
      </c>
    </row>
    <row r="20" spans="1:6" ht="51.4" hidden="1" customHeight="1" x14ac:dyDescent="0.3">
      <c r="A20" s="8" t="s">
        <v>6</v>
      </c>
      <c r="B20" s="8" t="s">
        <v>22</v>
      </c>
      <c r="C20" s="9" t="s">
        <v>23</v>
      </c>
      <c r="D20" s="10">
        <v>5</v>
      </c>
      <c r="E20" s="10">
        <v>0</v>
      </c>
      <c r="F20" s="10">
        <f t="shared" si="0"/>
        <v>0</v>
      </c>
    </row>
    <row r="21" spans="1:6" ht="85.5" hidden="1" customHeight="1" x14ac:dyDescent="0.3">
      <c r="A21" s="8" t="s">
        <v>6</v>
      </c>
      <c r="B21" s="8" t="s">
        <v>24</v>
      </c>
      <c r="C21" s="9" t="s">
        <v>25</v>
      </c>
      <c r="D21" s="10">
        <v>5</v>
      </c>
      <c r="E21" s="10">
        <v>0</v>
      </c>
      <c r="F21" s="10">
        <f t="shared" si="0"/>
        <v>0</v>
      </c>
    </row>
    <row r="22" spans="1:6" ht="60.75" customHeight="1" x14ac:dyDescent="0.3">
      <c r="A22" s="4" t="s">
        <v>6</v>
      </c>
      <c r="B22" s="4" t="s">
        <v>26</v>
      </c>
      <c r="C22" s="5" t="s">
        <v>27</v>
      </c>
      <c r="D22" s="6">
        <f>D23</f>
        <v>12517.89207</v>
      </c>
      <c r="E22" s="6">
        <f>E23</f>
        <v>12601.66092</v>
      </c>
      <c r="F22" s="11">
        <f t="shared" si="0"/>
        <v>100.66919294024557</v>
      </c>
    </row>
    <row r="23" spans="1:6" ht="45" customHeight="1" x14ac:dyDescent="0.3">
      <c r="A23" s="8" t="s">
        <v>6</v>
      </c>
      <c r="B23" s="8" t="s">
        <v>28</v>
      </c>
      <c r="C23" s="9" t="s">
        <v>29</v>
      </c>
      <c r="D23" s="10">
        <v>12517.89207</v>
      </c>
      <c r="E23" s="10">
        <v>12601.66092</v>
      </c>
      <c r="F23" s="10">
        <f t="shared" si="0"/>
        <v>100.66919294024557</v>
      </c>
    </row>
    <row r="24" spans="1:6" ht="68.45" hidden="1" customHeight="1" x14ac:dyDescent="0.3">
      <c r="A24" s="8" t="s">
        <v>6</v>
      </c>
      <c r="B24" s="8" t="s">
        <v>30</v>
      </c>
      <c r="C24" s="9" t="s">
        <v>31</v>
      </c>
      <c r="D24" s="10">
        <v>4085</v>
      </c>
      <c r="E24" s="10">
        <v>10727</v>
      </c>
      <c r="F24" s="10">
        <f t="shared" si="0"/>
        <v>262.59485924112607</v>
      </c>
    </row>
    <row r="25" spans="1:6" ht="119.65" hidden="1" customHeight="1" x14ac:dyDescent="0.3">
      <c r="A25" s="8" t="s">
        <v>6</v>
      </c>
      <c r="B25" s="8" t="s">
        <v>32</v>
      </c>
      <c r="C25" s="9" t="s">
        <v>33</v>
      </c>
      <c r="D25" s="10">
        <v>4085</v>
      </c>
      <c r="E25" s="10">
        <v>10727</v>
      </c>
      <c r="F25" s="10">
        <f t="shared" si="0"/>
        <v>262.59485924112607</v>
      </c>
    </row>
    <row r="26" spans="1:6" ht="85.5" hidden="1" customHeight="1" x14ac:dyDescent="0.3">
      <c r="A26" s="8" t="s">
        <v>6</v>
      </c>
      <c r="B26" s="8" t="s">
        <v>34</v>
      </c>
      <c r="C26" s="9" t="s">
        <v>35</v>
      </c>
      <c r="D26" s="10">
        <v>31</v>
      </c>
      <c r="E26" s="10">
        <v>0</v>
      </c>
      <c r="F26" s="10">
        <f t="shared" si="0"/>
        <v>0</v>
      </c>
    </row>
    <row r="27" spans="1:6" ht="136.9" hidden="1" customHeight="1" x14ac:dyDescent="0.3">
      <c r="A27" s="8" t="s">
        <v>6</v>
      </c>
      <c r="B27" s="8" t="s">
        <v>36</v>
      </c>
      <c r="C27" s="9" t="s">
        <v>37</v>
      </c>
      <c r="D27" s="10">
        <v>31</v>
      </c>
      <c r="E27" s="10">
        <v>0</v>
      </c>
      <c r="F27" s="10">
        <f t="shared" si="0"/>
        <v>0</v>
      </c>
    </row>
    <row r="28" spans="1:6" ht="68.45" hidden="1" customHeight="1" x14ac:dyDescent="0.3">
      <c r="A28" s="8" t="s">
        <v>6</v>
      </c>
      <c r="B28" s="8" t="s">
        <v>38</v>
      </c>
      <c r="C28" s="9" t="s">
        <v>39</v>
      </c>
      <c r="D28" s="10">
        <v>5030</v>
      </c>
      <c r="E28" s="10">
        <v>0</v>
      </c>
      <c r="F28" s="10">
        <f t="shared" si="0"/>
        <v>0</v>
      </c>
    </row>
    <row r="29" spans="1:6" ht="119.65" hidden="1" customHeight="1" x14ac:dyDescent="0.3">
      <c r="A29" s="8" t="s">
        <v>6</v>
      </c>
      <c r="B29" s="8" t="s">
        <v>40</v>
      </c>
      <c r="C29" s="9" t="s">
        <v>41</v>
      </c>
      <c r="D29" s="10">
        <v>5030</v>
      </c>
      <c r="E29" s="10">
        <v>0</v>
      </c>
      <c r="F29" s="10">
        <f t="shared" si="0"/>
        <v>0</v>
      </c>
    </row>
    <row r="30" spans="1:6" ht="18.75" x14ac:dyDescent="0.3">
      <c r="A30" s="4" t="s">
        <v>6</v>
      </c>
      <c r="B30" s="4" t="s">
        <v>42</v>
      </c>
      <c r="C30" s="5" t="s">
        <v>43</v>
      </c>
      <c r="D30" s="6">
        <f>D31+D34+D37</f>
        <v>1075.54297</v>
      </c>
      <c r="E30" s="6">
        <f>E31+E34+E37</f>
        <v>1163.49028</v>
      </c>
      <c r="F30" s="11">
        <f t="shared" si="0"/>
        <v>108.17701500108359</v>
      </c>
    </row>
    <row r="31" spans="1:6" ht="39" customHeight="1" x14ac:dyDescent="0.3">
      <c r="A31" s="8" t="s">
        <v>6</v>
      </c>
      <c r="B31" s="8" t="s">
        <v>44</v>
      </c>
      <c r="C31" s="9" t="s">
        <v>45</v>
      </c>
      <c r="D31" s="10">
        <v>5.6530899999999997</v>
      </c>
      <c r="E31" s="10">
        <v>5.6645599999999998</v>
      </c>
      <c r="F31" s="10" t="s">
        <v>190</v>
      </c>
    </row>
    <row r="32" spans="1:6" ht="34.15" hidden="1" customHeight="1" x14ac:dyDescent="0.3">
      <c r="A32" s="8" t="s">
        <v>6</v>
      </c>
      <c r="B32" s="8" t="s">
        <v>46</v>
      </c>
      <c r="C32" s="9" t="s">
        <v>45</v>
      </c>
      <c r="D32" s="10">
        <v>884</v>
      </c>
      <c r="E32" s="10">
        <v>0</v>
      </c>
      <c r="F32" s="10">
        <f t="shared" si="0"/>
        <v>0</v>
      </c>
    </row>
    <row r="33" spans="1:6" ht="68.45" hidden="1" customHeight="1" x14ac:dyDescent="0.3">
      <c r="A33" s="8" t="s">
        <v>6</v>
      </c>
      <c r="B33" s="8" t="s">
        <v>47</v>
      </c>
      <c r="C33" s="9" t="s">
        <v>48</v>
      </c>
      <c r="D33" s="10">
        <v>884</v>
      </c>
      <c r="E33" s="10">
        <v>0</v>
      </c>
      <c r="F33" s="10">
        <f t="shared" si="0"/>
        <v>0</v>
      </c>
    </row>
    <row r="34" spans="1:6" ht="18.75" x14ac:dyDescent="0.3">
      <c r="A34" s="8" t="s">
        <v>6</v>
      </c>
      <c r="B34" s="8" t="s">
        <v>49</v>
      </c>
      <c r="C34" s="9" t="s">
        <v>50</v>
      </c>
      <c r="D34" s="10">
        <v>668.21145000000001</v>
      </c>
      <c r="E34" s="10">
        <v>668.21145000000001</v>
      </c>
      <c r="F34" s="10">
        <f t="shared" si="0"/>
        <v>100</v>
      </c>
    </row>
    <row r="35" spans="1:6" ht="18.75" hidden="1" x14ac:dyDescent="0.3">
      <c r="A35" s="8" t="s">
        <v>6</v>
      </c>
      <c r="B35" s="8" t="s">
        <v>51</v>
      </c>
      <c r="C35" s="9" t="s">
        <v>50</v>
      </c>
      <c r="D35" s="10">
        <v>300</v>
      </c>
      <c r="E35" s="10">
        <v>300</v>
      </c>
      <c r="F35" s="10">
        <f t="shared" si="0"/>
        <v>100</v>
      </c>
    </row>
    <row r="36" spans="1:6" ht="51.4" hidden="1" customHeight="1" x14ac:dyDescent="0.3">
      <c r="A36" s="8" t="s">
        <v>6</v>
      </c>
      <c r="B36" s="8" t="s">
        <v>52</v>
      </c>
      <c r="C36" s="9" t="s">
        <v>53</v>
      </c>
      <c r="D36" s="10">
        <v>300</v>
      </c>
      <c r="E36" s="10">
        <v>300</v>
      </c>
      <c r="F36" s="10">
        <f t="shared" si="0"/>
        <v>100</v>
      </c>
    </row>
    <row r="37" spans="1:6" ht="42" customHeight="1" x14ac:dyDescent="0.3">
      <c r="A37" s="8" t="s">
        <v>6</v>
      </c>
      <c r="B37" s="8" t="s">
        <v>54</v>
      </c>
      <c r="C37" s="9" t="s">
        <v>55</v>
      </c>
      <c r="D37" s="10">
        <v>401.67842999999999</v>
      </c>
      <c r="E37" s="10">
        <v>489.61426999999998</v>
      </c>
      <c r="F37" s="10">
        <f t="shared" si="0"/>
        <v>121.89209911022604</v>
      </c>
    </row>
    <row r="38" spans="1:6" ht="34.15" hidden="1" customHeight="1" x14ac:dyDescent="0.3">
      <c r="A38" s="8" t="s">
        <v>6</v>
      </c>
      <c r="B38" s="8" t="s">
        <v>56</v>
      </c>
      <c r="C38" s="9" t="s">
        <v>57</v>
      </c>
      <c r="D38" s="10">
        <v>1300</v>
      </c>
      <c r="E38" s="10">
        <v>1300</v>
      </c>
      <c r="F38" s="10">
        <f t="shared" si="0"/>
        <v>100</v>
      </c>
    </row>
    <row r="39" spans="1:6" ht="68.45" hidden="1" customHeight="1" x14ac:dyDescent="0.3">
      <c r="A39" s="8" t="s">
        <v>6</v>
      </c>
      <c r="B39" s="8" t="s">
        <v>58</v>
      </c>
      <c r="C39" s="9" t="s">
        <v>59</v>
      </c>
      <c r="D39" s="10">
        <v>1300</v>
      </c>
      <c r="E39" s="10">
        <v>1300</v>
      </c>
      <c r="F39" s="10">
        <f t="shared" si="0"/>
        <v>100</v>
      </c>
    </row>
    <row r="40" spans="1:6" ht="18.75" x14ac:dyDescent="0.3">
      <c r="A40" s="4" t="s">
        <v>6</v>
      </c>
      <c r="B40" s="4" t="s">
        <v>60</v>
      </c>
      <c r="C40" s="5" t="s">
        <v>61</v>
      </c>
      <c r="D40" s="6">
        <f>D41+D44+D49</f>
        <v>25100</v>
      </c>
      <c r="E40" s="6">
        <f>E41+E44+E49</f>
        <v>25728.96848</v>
      </c>
      <c r="F40" s="11">
        <f t="shared" si="0"/>
        <v>102.50585051792828</v>
      </c>
    </row>
    <row r="41" spans="1:6" ht="21" customHeight="1" x14ac:dyDescent="0.3">
      <c r="A41" s="8" t="s">
        <v>6</v>
      </c>
      <c r="B41" s="8" t="s">
        <v>62</v>
      </c>
      <c r="C41" s="9" t="s">
        <v>63</v>
      </c>
      <c r="D41" s="10">
        <v>2100</v>
      </c>
      <c r="E41" s="10">
        <v>2330.4932899999999</v>
      </c>
      <c r="F41" s="10">
        <f t="shared" si="0"/>
        <v>110.97587095238094</v>
      </c>
    </row>
    <row r="42" spans="1:6" ht="51.4" hidden="1" customHeight="1" x14ac:dyDescent="0.3">
      <c r="A42" s="8" t="s">
        <v>6</v>
      </c>
      <c r="B42" s="8" t="s">
        <v>64</v>
      </c>
      <c r="C42" s="9" t="s">
        <v>65</v>
      </c>
      <c r="D42" s="10">
        <v>2400</v>
      </c>
      <c r="E42" s="10">
        <f t="shared" ref="E42:E48" si="1">D42</f>
        <v>2400</v>
      </c>
      <c r="F42" s="10">
        <f t="shared" si="0"/>
        <v>100</v>
      </c>
    </row>
    <row r="43" spans="1:6" ht="85.5" hidden="1" customHeight="1" x14ac:dyDescent="0.3">
      <c r="A43" s="8" t="s">
        <v>6</v>
      </c>
      <c r="B43" s="8" t="s">
        <v>66</v>
      </c>
      <c r="C43" s="9" t="s">
        <v>67</v>
      </c>
      <c r="D43" s="10">
        <v>2400</v>
      </c>
      <c r="E43" s="10">
        <f t="shared" si="1"/>
        <v>2400</v>
      </c>
      <c r="F43" s="10">
        <f t="shared" si="0"/>
        <v>100</v>
      </c>
    </row>
    <row r="44" spans="1:6" ht="18.75" x14ac:dyDescent="0.3">
      <c r="A44" s="8" t="s">
        <v>6</v>
      </c>
      <c r="B44" s="8" t="s">
        <v>68</v>
      </c>
      <c r="C44" s="9" t="s">
        <v>69</v>
      </c>
      <c r="D44" s="10">
        <v>15000</v>
      </c>
      <c r="E44" s="10">
        <v>14748.350469999999</v>
      </c>
      <c r="F44" s="10">
        <f t="shared" si="0"/>
        <v>98.322336466666655</v>
      </c>
    </row>
    <row r="45" spans="1:6" ht="18.75" hidden="1" x14ac:dyDescent="0.3">
      <c r="A45" s="8" t="s">
        <v>6</v>
      </c>
      <c r="B45" s="8" t="s">
        <v>70</v>
      </c>
      <c r="C45" s="9" t="s">
        <v>71</v>
      </c>
      <c r="D45" s="10">
        <v>1000</v>
      </c>
      <c r="E45" s="10">
        <f t="shared" si="1"/>
        <v>1000</v>
      </c>
      <c r="F45" s="10">
        <f t="shared" si="0"/>
        <v>100</v>
      </c>
    </row>
    <row r="46" spans="1:6" ht="51.4" hidden="1" customHeight="1" x14ac:dyDescent="0.3">
      <c r="A46" s="8" t="s">
        <v>6</v>
      </c>
      <c r="B46" s="8" t="s">
        <v>72</v>
      </c>
      <c r="C46" s="9" t="s">
        <v>73</v>
      </c>
      <c r="D46" s="10">
        <v>1000</v>
      </c>
      <c r="E46" s="10">
        <f t="shared" si="1"/>
        <v>1000</v>
      </c>
      <c r="F46" s="10">
        <f t="shared" si="0"/>
        <v>100</v>
      </c>
    </row>
    <row r="47" spans="1:6" ht="18.75" hidden="1" x14ac:dyDescent="0.3">
      <c r="A47" s="8" t="s">
        <v>6</v>
      </c>
      <c r="B47" s="8" t="s">
        <v>74</v>
      </c>
      <c r="C47" s="9" t="s">
        <v>75</v>
      </c>
      <c r="D47" s="10">
        <v>11850</v>
      </c>
      <c r="E47" s="10">
        <f t="shared" si="1"/>
        <v>11850</v>
      </c>
      <c r="F47" s="10">
        <f t="shared" si="0"/>
        <v>100</v>
      </c>
    </row>
    <row r="48" spans="1:6" ht="51.4" hidden="1" customHeight="1" x14ac:dyDescent="0.3">
      <c r="A48" s="8" t="s">
        <v>6</v>
      </c>
      <c r="B48" s="8" t="s">
        <v>76</v>
      </c>
      <c r="C48" s="9" t="s">
        <v>77</v>
      </c>
      <c r="D48" s="10">
        <v>11850</v>
      </c>
      <c r="E48" s="10">
        <f t="shared" si="1"/>
        <v>11850</v>
      </c>
      <c r="F48" s="10">
        <f t="shared" si="0"/>
        <v>100</v>
      </c>
    </row>
    <row r="49" spans="1:6" ht="18.75" x14ac:dyDescent="0.3">
      <c r="A49" s="8" t="s">
        <v>6</v>
      </c>
      <c r="B49" s="8" t="s">
        <v>78</v>
      </c>
      <c r="C49" s="9" t="s">
        <v>79</v>
      </c>
      <c r="D49" s="10">
        <v>8000</v>
      </c>
      <c r="E49" s="10">
        <v>8650.1247199999998</v>
      </c>
      <c r="F49" s="10">
        <f t="shared" si="0"/>
        <v>108.12655899999999</v>
      </c>
    </row>
    <row r="50" spans="1:6" ht="18.75" hidden="1" x14ac:dyDescent="0.3">
      <c r="A50" s="8" t="s">
        <v>6</v>
      </c>
      <c r="B50" s="8" t="s">
        <v>80</v>
      </c>
      <c r="C50" s="9" t="s">
        <v>81</v>
      </c>
      <c r="D50" s="10">
        <v>5000</v>
      </c>
      <c r="E50" s="10">
        <v>8000</v>
      </c>
      <c r="F50" s="10">
        <f t="shared" si="0"/>
        <v>160</v>
      </c>
    </row>
    <row r="51" spans="1:6" ht="34.15" hidden="1" customHeight="1" x14ac:dyDescent="0.3">
      <c r="A51" s="8" t="s">
        <v>6</v>
      </c>
      <c r="B51" s="8" t="s">
        <v>82</v>
      </c>
      <c r="C51" s="9" t="s">
        <v>83</v>
      </c>
      <c r="D51" s="10">
        <v>5000</v>
      </c>
      <c r="E51" s="10">
        <v>8000</v>
      </c>
      <c r="F51" s="10">
        <f t="shared" si="0"/>
        <v>160</v>
      </c>
    </row>
    <row r="52" spans="1:6" ht="68.45" hidden="1" customHeight="1" x14ac:dyDescent="0.3">
      <c r="A52" s="8" t="s">
        <v>6</v>
      </c>
      <c r="B52" s="8" t="s">
        <v>84</v>
      </c>
      <c r="C52" s="9" t="s">
        <v>85</v>
      </c>
      <c r="D52" s="10">
        <v>5000</v>
      </c>
      <c r="E52" s="10">
        <v>8000</v>
      </c>
      <c r="F52" s="10">
        <f t="shared" si="0"/>
        <v>160</v>
      </c>
    </row>
    <row r="53" spans="1:6" ht="18.75" hidden="1" x14ac:dyDescent="0.3">
      <c r="A53" s="8" t="s">
        <v>6</v>
      </c>
      <c r="B53" s="8" t="s">
        <v>86</v>
      </c>
      <c r="C53" s="9" t="s">
        <v>87</v>
      </c>
      <c r="D53" s="10">
        <v>3000</v>
      </c>
      <c r="E53" s="10">
        <v>0</v>
      </c>
      <c r="F53" s="10">
        <f t="shared" si="0"/>
        <v>0</v>
      </c>
    </row>
    <row r="54" spans="1:6" ht="34.15" hidden="1" customHeight="1" x14ac:dyDescent="0.3">
      <c r="A54" s="8" t="s">
        <v>6</v>
      </c>
      <c r="B54" s="8" t="s">
        <v>88</v>
      </c>
      <c r="C54" s="9" t="s">
        <v>89</v>
      </c>
      <c r="D54" s="10">
        <v>3000</v>
      </c>
      <c r="E54" s="10">
        <v>0</v>
      </c>
      <c r="F54" s="10">
        <f t="shared" si="0"/>
        <v>0</v>
      </c>
    </row>
    <row r="55" spans="1:6" ht="68.45" hidden="1" customHeight="1" x14ac:dyDescent="0.3">
      <c r="A55" s="8" t="s">
        <v>6</v>
      </c>
      <c r="B55" s="8" t="s">
        <v>90</v>
      </c>
      <c r="C55" s="9" t="s">
        <v>91</v>
      </c>
      <c r="D55" s="10">
        <v>3000</v>
      </c>
      <c r="E55" s="10">
        <v>0</v>
      </c>
      <c r="F55" s="10">
        <f t="shared" si="0"/>
        <v>0</v>
      </c>
    </row>
    <row r="56" spans="1:6" ht="18.75" x14ac:dyDescent="0.3">
      <c r="A56" s="4" t="s">
        <v>6</v>
      </c>
      <c r="B56" s="4" t="s">
        <v>92</v>
      </c>
      <c r="C56" s="5" t="s">
        <v>93</v>
      </c>
      <c r="D56" s="6">
        <f>1639.50981+8.31</f>
        <v>1647.81981</v>
      </c>
      <c r="E56" s="6">
        <f>1720.80424+8.31</f>
        <v>1729.1142399999999</v>
      </c>
      <c r="F56" s="6">
        <f>E56/D56*100</f>
        <v>104.93345385864731</v>
      </c>
    </row>
    <row r="57" spans="1:6" ht="36.75" hidden="1" customHeight="1" x14ac:dyDescent="0.3">
      <c r="A57" s="8" t="s">
        <v>6</v>
      </c>
      <c r="B57" s="8" t="s">
        <v>94</v>
      </c>
      <c r="C57" s="9" t="s">
        <v>95</v>
      </c>
      <c r="D57" s="10"/>
      <c r="E57" s="10"/>
      <c r="F57" s="10" t="e">
        <f t="shared" si="0"/>
        <v>#DIV/0!</v>
      </c>
    </row>
    <row r="58" spans="1:6" ht="36.75" hidden="1" customHeight="1" x14ac:dyDescent="0.3">
      <c r="A58" s="8" t="s">
        <v>6</v>
      </c>
      <c r="B58" s="8" t="s">
        <v>96</v>
      </c>
      <c r="C58" s="9" t="s">
        <v>97</v>
      </c>
      <c r="D58" s="10"/>
      <c r="E58" s="10"/>
      <c r="F58" s="10" t="e">
        <f t="shared" si="0"/>
        <v>#DIV/0!</v>
      </c>
    </row>
    <row r="59" spans="1:6" ht="18.75" x14ac:dyDescent="0.3">
      <c r="A59" s="8"/>
      <c r="B59" s="8"/>
      <c r="C59" s="9" t="s">
        <v>98</v>
      </c>
      <c r="D59" s="10">
        <f>D60+D65+D70+D73+D67+D74</f>
        <v>76826.25033000001</v>
      </c>
      <c r="E59" s="10">
        <f>E60+E65+E70+E73+E67+E74</f>
        <v>77584.111700000009</v>
      </c>
      <c r="F59" s="10">
        <f t="shared" si="0"/>
        <v>100.98646148516252</v>
      </c>
    </row>
    <row r="60" spans="1:6" ht="56.25" x14ac:dyDescent="0.3">
      <c r="A60" s="4" t="s">
        <v>6</v>
      </c>
      <c r="B60" s="4" t="s">
        <v>99</v>
      </c>
      <c r="C60" s="5" t="s">
        <v>100</v>
      </c>
      <c r="D60" s="6">
        <f>D61+D63+D64+D62</f>
        <v>64086.886330000001</v>
      </c>
      <c r="E60" s="6">
        <f>E61+E63+E64+E62</f>
        <v>64487.644289999997</v>
      </c>
      <c r="F60" s="11">
        <f t="shared" si="0"/>
        <v>100.62533535790206</v>
      </c>
    </row>
    <row r="61" spans="1:6" ht="116.25" customHeight="1" x14ac:dyDescent="0.3">
      <c r="A61" s="8" t="s">
        <v>6</v>
      </c>
      <c r="B61" s="8" t="s">
        <v>101</v>
      </c>
      <c r="C61" s="9" t="s">
        <v>102</v>
      </c>
      <c r="D61" s="10">
        <v>63614.019099999998</v>
      </c>
      <c r="E61" s="10">
        <v>63986.68028</v>
      </c>
      <c r="F61" s="10">
        <f t="shared" si="0"/>
        <v>100.58581612240877</v>
      </c>
    </row>
    <row r="62" spans="1:6" ht="69" customHeight="1" x14ac:dyDescent="0.3">
      <c r="A62" s="8" t="s">
        <v>6</v>
      </c>
      <c r="B62" s="8" t="s">
        <v>103</v>
      </c>
      <c r="C62" s="9" t="s">
        <v>104</v>
      </c>
      <c r="D62" s="10">
        <v>143.96682000000001</v>
      </c>
      <c r="E62" s="10">
        <v>144.42137</v>
      </c>
      <c r="F62" s="10">
        <f t="shared" si="0"/>
        <v>100.31573247224603</v>
      </c>
    </row>
    <row r="63" spans="1:6" ht="42.75" customHeight="1" x14ac:dyDescent="0.3">
      <c r="A63" s="8" t="s">
        <v>6</v>
      </c>
      <c r="B63" s="8" t="s">
        <v>105</v>
      </c>
      <c r="C63" s="9" t="s">
        <v>106</v>
      </c>
      <c r="D63" s="10">
        <v>17</v>
      </c>
      <c r="E63" s="10">
        <v>17</v>
      </c>
      <c r="F63" s="10">
        <f t="shared" si="0"/>
        <v>100</v>
      </c>
    </row>
    <row r="64" spans="1:6" ht="112.5" x14ac:dyDescent="0.3">
      <c r="A64" s="8" t="s">
        <v>6</v>
      </c>
      <c r="B64" s="8" t="s">
        <v>107</v>
      </c>
      <c r="C64" s="9" t="s">
        <v>108</v>
      </c>
      <c r="D64" s="10">
        <v>311.90041000000002</v>
      </c>
      <c r="E64" s="10">
        <v>339.54264000000001</v>
      </c>
      <c r="F64" s="10">
        <f t="shared" si="0"/>
        <v>108.8625180069497</v>
      </c>
    </row>
    <row r="65" spans="1:7" ht="37.5" x14ac:dyDescent="0.3">
      <c r="A65" s="4" t="s">
        <v>6</v>
      </c>
      <c r="B65" s="4" t="s">
        <v>109</v>
      </c>
      <c r="C65" s="5" t="s">
        <v>110</v>
      </c>
      <c r="D65" s="6">
        <f>D66</f>
        <v>235.02376000000001</v>
      </c>
      <c r="E65" s="6">
        <f>E66</f>
        <v>235.02377000000001</v>
      </c>
      <c r="F65" s="11">
        <f t="shared" si="0"/>
        <v>100.00000425488895</v>
      </c>
    </row>
    <row r="66" spans="1:7" ht="26.25" customHeight="1" x14ac:dyDescent="0.3">
      <c r="A66" s="8" t="s">
        <v>6</v>
      </c>
      <c r="B66" s="8" t="s">
        <v>111</v>
      </c>
      <c r="C66" s="9" t="s">
        <v>112</v>
      </c>
      <c r="D66" s="10">
        <v>235.02376000000001</v>
      </c>
      <c r="E66" s="10">
        <v>235.02377000000001</v>
      </c>
      <c r="F66" s="10">
        <f t="shared" si="0"/>
        <v>100.00000425488895</v>
      </c>
    </row>
    <row r="67" spans="1:7" ht="31.5" x14ac:dyDescent="0.3">
      <c r="A67" s="12" t="s">
        <v>6</v>
      </c>
      <c r="B67" s="12" t="s">
        <v>156</v>
      </c>
      <c r="C67" s="13" t="s">
        <v>158</v>
      </c>
      <c r="D67" s="11">
        <f>SUM(D68:D69)</f>
        <v>3841.9123300000001</v>
      </c>
      <c r="E67" s="11">
        <f>SUM(E68:E69)</f>
        <v>3861.9123300000001</v>
      </c>
      <c r="F67" s="11">
        <f t="shared" si="0"/>
        <v>100.52057408608279</v>
      </c>
    </row>
    <row r="68" spans="1:7" ht="26.25" customHeight="1" x14ac:dyDescent="0.3">
      <c r="A68" s="8" t="s">
        <v>6</v>
      </c>
      <c r="B68" s="8" t="s">
        <v>191</v>
      </c>
      <c r="C68" s="14" t="s">
        <v>192</v>
      </c>
      <c r="D68" s="10">
        <v>425.08742999999998</v>
      </c>
      <c r="E68" s="10">
        <v>425.08742999999998</v>
      </c>
      <c r="F68" s="10">
        <f>E68/D68*100</f>
        <v>100</v>
      </c>
    </row>
    <row r="69" spans="1:7" ht="26.25" customHeight="1" x14ac:dyDescent="0.3">
      <c r="A69" s="8" t="s">
        <v>6</v>
      </c>
      <c r="B69" s="8" t="s">
        <v>157</v>
      </c>
      <c r="C69" s="14" t="s">
        <v>159</v>
      </c>
      <c r="D69" s="10">
        <v>3416.8249000000001</v>
      </c>
      <c r="E69" s="10">
        <v>3436.8249000000001</v>
      </c>
      <c r="F69" s="10">
        <f>E69/D69*100</f>
        <v>100.58533874533634</v>
      </c>
    </row>
    <row r="70" spans="1:7" ht="41.25" customHeight="1" x14ac:dyDescent="0.3">
      <c r="A70" s="4" t="s">
        <v>6</v>
      </c>
      <c r="B70" s="4" t="s">
        <v>113</v>
      </c>
      <c r="C70" s="5" t="s">
        <v>114</v>
      </c>
      <c r="D70" s="6">
        <f>D71+D72</f>
        <v>3740.6315199999999</v>
      </c>
      <c r="E70" s="6">
        <f>E71+E72</f>
        <v>4000.05231</v>
      </c>
      <c r="F70" s="11">
        <f t="shared" si="0"/>
        <v>106.93521370958238</v>
      </c>
    </row>
    <row r="71" spans="1:7" ht="128.25" customHeight="1" x14ac:dyDescent="0.3">
      <c r="A71" s="8" t="s">
        <v>6</v>
      </c>
      <c r="B71" s="8" t="s">
        <v>115</v>
      </c>
      <c r="C71" s="9" t="s">
        <v>116</v>
      </c>
      <c r="D71" s="10">
        <v>2175.1370000000002</v>
      </c>
      <c r="E71" s="10">
        <v>2300.1370000000002</v>
      </c>
      <c r="F71" s="18">
        <f t="shared" si="0"/>
        <v>105.74676445667561</v>
      </c>
    </row>
    <row r="72" spans="1:7" ht="37.5" x14ac:dyDescent="0.3">
      <c r="A72" s="8" t="s">
        <v>6</v>
      </c>
      <c r="B72" s="8" t="s">
        <v>117</v>
      </c>
      <c r="C72" s="9" t="s">
        <v>118</v>
      </c>
      <c r="D72" s="10">
        <v>1565.49452</v>
      </c>
      <c r="E72" s="10">
        <v>1699.9153100000001</v>
      </c>
      <c r="F72" s="10">
        <f t="shared" si="0"/>
        <v>108.586474643169</v>
      </c>
    </row>
    <row r="73" spans="1:7" ht="18.75" x14ac:dyDescent="0.3">
      <c r="A73" s="4" t="s">
        <v>6</v>
      </c>
      <c r="B73" s="4" t="s">
        <v>119</v>
      </c>
      <c r="C73" s="5" t="s">
        <v>120</v>
      </c>
      <c r="D73" s="6">
        <f>533.56431+36.22489+733.69358+1138.29159+1221.31202</f>
        <v>3663.0863900000004</v>
      </c>
      <c r="E73" s="6">
        <f>554.91792+36.22508+768.18093+1138.29159+1243.15348</f>
        <v>3740.7690000000002</v>
      </c>
      <c r="F73" s="11">
        <f t="shared" si="0"/>
        <v>102.12068735839996</v>
      </c>
    </row>
    <row r="74" spans="1:7" ht="18.75" x14ac:dyDescent="0.3">
      <c r="A74" s="4" t="s">
        <v>6</v>
      </c>
      <c r="B74" s="4" t="s">
        <v>160</v>
      </c>
      <c r="C74" s="5" t="s">
        <v>161</v>
      </c>
      <c r="D74" s="11">
        <f>SUM(D75:D76)</f>
        <v>1258.71</v>
      </c>
      <c r="E74" s="11">
        <f>SUM(E75:E76)</f>
        <v>1258.71</v>
      </c>
      <c r="F74" s="11">
        <f>E74/D74*100</f>
        <v>100</v>
      </c>
    </row>
    <row r="75" spans="1:7" ht="36.75" customHeight="1" x14ac:dyDescent="0.3">
      <c r="A75" s="8" t="s">
        <v>6</v>
      </c>
      <c r="B75" s="8" t="s">
        <v>177</v>
      </c>
      <c r="C75" s="9" t="str">
        <f>'[1]Все года'!E49</f>
        <v>Средства самообложения граждан</v>
      </c>
      <c r="D75" s="10">
        <v>527.58000000000004</v>
      </c>
      <c r="E75" s="10">
        <v>527.58000000000004</v>
      </c>
      <c r="F75" s="10">
        <f>E75/D75*100</f>
        <v>100</v>
      </c>
    </row>
    <row r="76" spans="1:7" ht="25.5" customHeight="1" x14ac:dyDescent="0.3">
      <c r="A76" s="8" t="s">
        <v>6</v>
      </c>
      <c r="B76" s="8" t="s">
        <v>178</v>
      </c>
      <c r="C76" s="9" t="str">
        <f>'[1]Все года'!E50</f>
        <v>Инициативные платежи</v>
      </c>
      <c r="D76" s="10">
        <v>731.13</v>
      </c>
      <c r="E76" s="10">
        <v>731.13</v>
      </c>
      <c r="F76" s="10">
        <f>E76/D76*100</f>
        <v>100</v>
      </c>
    </row>
    <row r="77" spans="1:7" ht="19.899999999999999" customHeight="1" x14ac:dyDescent="0.3">
      <c r="A77" s="4" t="s">
        <v>6</v>
      </c>
      <c r="B77" s="4" t="s">
        <v>121</v>
      </c>
      <c r="C77" s="5" t="s">
        <v>122</v>
      </c>
      <c r="D77" s="6">
        <f>D78+D110+D112+D113</f>
        <v>539809.37225999997</v>
      </c>
      <c r="E77" s="6">
        <f>E78+E110+E112+E113</f>
        <v>514760.51512999996</v>
      </c>
      <c r="F77" s="11">
        <f t="shared" si="0"/>
        <v>95.359684655876038</v>
      </c>
      <c r="G77" s="20"/>
    </row>
    <row r="78" spans="1:7" ht="56.25" x14ac:dyDescent="0.3">
      <c r="A78" s="4" t="s">
        <v>6</v>
      </c>
      <c r="B78" s="4" t="s">
        <v>123</v>
      </c>
      <c r="C78" s="5" t="s">
        <v>124</v>
      </c>
      <c r="D78" s="6">
        <f>D79+D84+D96+D106</f>
        <v>539208.12483999995</v>
      </c>
      <c r="E78" s="6">
        <f>E79+E84+E96+E106</f>
        <v>530728.87948999996</v>
      </c>
      <c r="F78" s="11">
        <f t="shared" si="0"/>
        <v>98.427463356099082</v>
      </c>
      <c r="G78" s="20"/>
    </row>
    <row r="79" spans="1:7" ht="37.5" x14ac:dyDescent="0.3">
      <c r="A79" s="8" t="s">
        <v>6</v>
      </c>
      <c r="B79" s="8" t="s">
        <v>125</v>
      </c>
      <c r="C79" s="9" t="s">
        <v>126</v>
      </c>
      <c r="D79" s="10">
        <f>SUM(D80:D83)</f>
        <v>165762.5</v>
      </c>
      <c r="E79" s="10">
        <f>SUM(E80:E83)</f>
        <v>165762.5</v>
      </c>
      <c r="F79" s="10">
        <f t="shared" si="0"/>
        <v>100</v>
      </c>
    </row>
    <row r="80" spans="1:7" ht="56.25" x14ac:dyDescent="0.3">
      <c r="A80" s="8" t="s">
        <v>6</v>
      </c>
      <c r="B80" s="8" t="s">
        <v>179</v>
      </c>
      <c r="C80" s="9" t="s">
        <v>182</v>
      </c>
      <c r="D80" s="10">
        <v>159396.79999999999</v>
      </c>
      <c r="E80" s="10">
        <f>D80</f>
        <v>159396.79999999999</v>
      </c>
      <c r="F80" s="10">
        <f t="shared" si="0"/>
        <v>100</v>
      </c>
    </row>
    <row r="81" spans="1:7" ht="56.25" x14ac:dyDescent="0.3">
      <c r="A81" s="8" t="s">
        <v>6</v>
      </c>
      <c r="B81" s="8" t="s">
        <v>164</v>
      </c>
      <c r="C81" s="9" t="s">
        <v>173</v>
      </c>
      <c r="D81" s="10">
        <v>3711</v>
      </c>
      <c r="E81" s="10">
        <f>D81</f>
        <v>3711</v>
      </c>
      <c r="F81" s="10">
        <f t="shared" si="0"/>
        <v>100</v>
      </c>
    </row>
    <row r="82" spans="1:7" ht="56.25" x14ac:dyDescent="0.3">
      <c r="A82" s="8" t="s">
        <v>6</v>
      </c>
      <c r="B82" s="8" t="s">
        <v>206</v>
      </c>
      <c r="C82" s="9" t="s">
        <v>205</v>
      </c>
      <c r="D82" s="10">
        <v>650</v>
      </c>
      <c r="E82" s="10">
        <v>650</v>
      </c>
      <c r="F82" s="10">
        <f t="shared" si="0"/>
        <v>100</v>
      </c>
    </row>
    <row r="83" spans="1:7" ht="62.25" customHeight="1" x14ac:dyDescent="0.3">
      <c r="A83" s="8" t="s">
        <v>6</v>
      </c>
      <c r="B83" s="8" t="s">
        <v>127</v>
      </c>
      <c r="C83" s="9" t="s">
        <v>128</v>
      </c>
      <c r="D83" s="10">
        <v>2004.7</v>
      </c>
      <c r="E83" s="10">
        <f>D83</f>
        <v>2004.7</v>
      </c>
      <c r="F83" s="10">
        <f t="shared" ref="F83:F111" si="2">E83/D83*100</f>
        <v>100</v>
      </c>
    </row>
    <row r="84" spans="1:7" ht="81" customHeight="1" x14ac:dyDescent="0.3">
      <c r="A84" s="8" t="s">
        <v>6</v>
      </c>
      <c r="B84" s="8" t="s">
        <v>129</v>
      </c>
      <c r="C84" s="9" t="s">
        <v>130</v>
      </c>
      <c r="D84" s="10">
        <f>SUM(D88:D95)</f>
        <v>100746.59961999999</v>
      </c>
      <c r="E84" s="10">
        <f>SUM(E88:E95)</f>
        <v>100408.82076</v>
      </c>
      <c r="F84" s="10">
        <f t="shared" si="2"/>
        <v>99.664724307049539</v>
      </c>
    </row>
    <row r="85" spans="1:7" ht="56.25" hidden="1" x14ac:dyDescent="0.3">
      <c r="A85" s="8" t="s">
        <v>6</v>
      </c>
      <c r="B85" s="8" t="s">
        <v>131</v>
      </c>
      <c r="C85" s="9" t="s">
        <v>132</v>
      </c>
      <c r="D85" s="10">
        <v>0</v>
      </c>
      <c r="E85" s="10">
        <v>0</v>
      </c>
      <c r="F85" s="10" t="e">
        <f t="shared" si="2"/>
        <v>#DIV/0!</v>
      </c>
    </row>
    <row r="86" spans="1:7" ht="112.5" hidden="1" x14ac:dyDescent="0.3">
      <c r="A86" s="8" t="s">
        <v>6</v>
      </c>
      <c r="B86" s="8" t="s">
        <v>133</v>
      </c>
      <c r="C86" s="9" t="s">
        <v>134</v>
      </c>
      <c r="D86" s="10">
        <v>0</v>
      </c>
      <c r="E86" s="10">
        <v>0</v>
      </c>
      <c r="F86" s="10" t="e">
        <f t="shared" si="2"/>
        <v>#DIV/0!</v>
      </c>
    </row>
    <row r="87" spans="1:7" ht="75" hidden="1" x14ac:dyDescent="0.3">
      <c r="A87" s="8" t="s">
        <v>6</v>
      </c>
      <c r="B87" s="8" t="s">
        <v>135</v>
      </c>
      <c r="C87" s="9" t="s">
        <v>136</v>
      </c>
      <c r="D87" s="10">
        <v>0</v>
      </c>
      <c r="E87" s="10">
        <v>0</v>
      </c>
      <c r="F87" s="10" t="e">
        <f t="shared" si="2"/>
        <v>#DIV/0!</v>
      </c>
    </row>
    <row r="88" spans="1:7" ht="74.25" customHeight="1" x14ac:dyDescent="0.3">
      <c r="A88" s="8" t="s">
        <v>6</v>
      </c>
      <c r="B88" s="8" t="s">
        <v>193</v>
      </c>
      <c r="C88" s="9" t="s">
        <v>194</v>
      </c>
      <c r="D88" s="10">
        <v>1724.703</v>
      </c>
      <c r="E88" s="10">
        <v>1718.3182200000001</v>
      </c>
      <c r="F88" s="10">
        <f t="shared" si="2"/>
        <v>99.6298040880082</v>
      </c>
    </row>
    <row r="89" spans="1:7" ht="45" customHeight="1" x14ac:dyDescent="0.3">
      <c r="A89" s="8" t="s">
        <v>6</v>
      </c>
      <c r="B89" s="8" t="s">
        <v>195</v>
      </c>
      <c r="C89" s="9" t="s">
        <v>196</v>
      </c>
      <c r="D89" s="10">
        <v>1079.3131599999999</v>
      </c>
      <c r="E89" s="10">
        <v>1079.3131599999999</v>
      </c>
      <c r="F89" s="10">
        <f t="shared" ref="F89" si="3">E89/D89*100</f>
        <v>100</v>
      </c>
    </row>
    <row r="90" spans="1:7" ht="68.25" customHeight="1" x14ac:dyDescent="0.3">
      <c r="A90" s="8" t="s">
        <v>6</v>
      </c>
      <c r="B90" s="8" t="s">
        <v>197</v>
      </c>
      <c r="C90" s="9" t="s">
        <v>198</v>
      </c>
      <c r="D90" s="10">
        <v>6753.1462000000001</v>
      </c>
      <c r="E90" s="10">
        <v>6753.1462000000001</v>
      </c>
      <c r="F90" s="10">
        <f t="shared" si="2"/>
        <v>100</v>
      </c>
    </row>
    <row r="91" spans="1:7" ht="54.75" customHeight="1" x14ac:dyDescent="0.3">
      <c r="A91" s="8" t="s">
        <v>6</v>
      </c>
      <c r="B91" s="8" t="s">
        <v>199</v>
      </c>
      <c r="C91" s="9" t="s">
        <v>200</v>
      </c>
      <c r="D91" s="10">
        <v>669.6712</v>
      </c>
      <c r="E91" s="10">
        <v>669.6712</v>
      </c>
      <c r="F91" s="10">
        <f t="shared" si="2"/>
        <v>100</v>
      </c>
    </row>
    <row r="92" spans="1:7" ht="45" hidden="1" customHeight="1" x14ac:dyDescent="0.3">
      <c r="A92" s="8" t="s">
        <v>6</v>
      </c>
      <c r="B92" s="8" t="s">
        <v>137</v>
      </c>
      <c r="C92" s="9" t="s">
        <v>132</v>
      </c>
      <c r="D92" s="10">
        <v>0</v>
      </c>
      <c r="E92" s="10">
        <v>0</v>
      </c>
      <c r="F92" s="10" t="e">
        <f t="shared" si="2"/>
        <v>#DIV/0!</v>
      </c>
    </row>
    <row r="93" spans="1:7" ht="38.25" hidden="1" customHeight="1" x14ac:dyDescent="0.3">
      <c r="A93" s="8" t="s">
        <v>6</v>
      </c>
      <c r="B93" s="8" t="s">
        <v>138</v>
      </c>
      <c r="C93" s="9" t="s">
        <v>139</v>
      </c>
      <c r="D93" s="10">
        <v>0</v>
      </c>
      <c r="E93" s="10">
        <v>0</v>
      </c>
      <c r="F93" s="10" t="e">
        <f t="shared" si="2"/>
        <v>#DIV/0!</v>
      </c>
    </row>
    <row r="94" spans="1:7" ht="22.5" hidden="1" customHeight="1" x14ac:dyDescent="0.3">
      <c r="A94" s="8" t="s">
        <v>6</v>
      </c>
      <c r="B94" s="8" t="s">
        <v>165</v>
      </c>
      <c r="C94" s="9" t="s">
        <v>174</v>
      </c>
      <c r="D94" s="10">
        <v>0</v>
      </c>
      <c r="E94" s="10">
        <v>0</v>
      </c>
      <c r="F94" s="10" t="e">
        <f t="shared" si="2"/>
        <v>#DIV/0!</v>
      </c>
    </row>
    <row r="95" spans="1:7" ht="30" customHeight="1" x14ac:dyDescent="0.3">
      <c r="A95" s="8" t="s">
        <v>6</v>
      </c>
      <c r="B95" s="8" t="s">
        <v>166</v>
      </c>
      <c r="C95" s="9" t="s">
        <v>183</v>
      </c>
      <c r="D95" s="10">
        <v>90519.766059999994</v>
      </c>
      <c r="E95" s="10">
        <v>90188.371979999996</v>
      </c>
      <c r="F95" s="10">
        <f t="shared" si="2"/>
        <v>99.633898656145064</v>
      </c>
      <c r="G95" s="20"/>
    </row>
    <row r="96" spans="1:7" ht="37.5" x14ac:dyDescent="0.3">
      <c r="A96" s="8" t="s">
        <v>6</v>
      </c>
      <c r="B96" s="8" t="s">
        <v>140</v>
      </c>
      <c r="C96" s="9" t="s">
        <v>141</v>
      </c>
      <c r="D96" s="10">
        <f>SUM(D97:D105)</f>
        <v>238073.53212000002</v>
      </c>
      <c r="E96" s="10">
        <f>SUM(E97:E105)</f>
        <v>237877.03212000002</v>
      </c>
      <c r="F96" s="10">
        <f t="shared" si="2"/>
        <v>99.917462475458649</v>
      </c>
    </row>
    <row r="97" spans="1:6" ht="56.25" x14ac:dyDescent="0.3">
      <c r="A97" s="8" t="s">
        <v>6</v>
      </c>
      <c r="B97" s="8" t="s">
        <v>167</v>
      </c>
      <c r="C97" s="9" t="s">
        <v>184</v>
      </c>
      <c r="D97" s="10">
        <v>230072.82</v>
      </c>
      <c r="E97" s="10">
        <v>229876.32</v>
      </c>
      <c r="F97" s="10">
        <f t="shared" si="2"/>
        <v>99.914592258225028</v>
      </c>
    </row>
    <row r="98" spans="1:6" ht="84" customHeight="1" x14ac:dyDescent="0.3">
      <c r="A98" s="8" t="s">
        <v>6</v>
      </c>
      <c r="B98" s="8" t="s">
        <v>168</v>
      </c>
      <c r="C98" s="9" t="s">
        <v>185</v>
      </c>
      <c r="D98" s="10">
        <v>6124.2719999999999</v>
      </c>
      <c r="E98" s="10">
        <f t="shared" ref="E98:E105" si="4">D98</f>
        <v>6124.2719999999999</v>
      </c>
      <c r="F98" s="10">
        <f t="shared" si="2"/>
        <v>100</v>
      </c>
    </row>
    <row r="99" spans="1:6" ht="104.25" customHeight="1" x14ac:dyDescent="0.3">
      <c r="A99" s="8" t="s">
        <v>6</v>
      </c>
      <c r="B99" s="8" t="s">
        <v>180</v>
      </c>
      <c r="C99" s="9" t="s">
        <v>181</v>
      </c>
      <c r="D99" s="10">
        <v>503.2</v>
      </c>
      <c r="E99" s="10">
        <f t="shared" si="4"/>
        <v>503.2</v>
      </c>
      <c r="F99" s="10">
        <f t="shared" si="2"/>
        <v>100</v>
      </c>
    </row>
    <row r="100" spans="1:6" ht="93.75" customHeight="1" x14ac:dyDescent="0.3">
      <c r="A100" s="8" t="s">
        <v>6</v>
      </c>
      <c r="B100" s="8" t="s">
        <v>201</v>
      </c>
      <c r="C100" s="9" t="s">
        <v>202</v>
      </c>
      <c r="D100" s="10">
        <v>30.3</v>
      </c>
      <c r="E100" s="10">
        <f t="shared" si="4"/>
        <v>30.3</v>
      </c>
      <c r="F100" s="10">
        <f t="shared" si="2"/>
        <v>100</v>
      </c>
    </row>
    <row r="101" spans="1:6" ht="41.25" hidden="1" customHeight="1" x14ac:dyDescent="0.3">
      <c r="A101" s="8" t="s">
        <v>6</v>
      </c>
      <c r="B101" s="8" t="s">
        <v>142</v>
      </c>
      <c r="C101" s="9" t="s">
        <v>143</v>
      </c>
      <c r="D101" s="10">
        <v>0</v>
      </c>
      <c r="E101" s="10">
        <f t="shared" si="4"/>
        <v>0</v>
      </c>
      <c r="F101" s="10" t="e">
        <f t="shared" si="2"/>
        <v>#DIV/0!</v>
      </c>
    </row>
    <row r="102" spans="1:6" ht="48" hidden="1" customHeight="1" x14ac:dyDescent="0.3">
      <c r="A102" s="8" t="s">
        <v>6</v>
      </c>
      <c r="B102" s="8" t="s">
        <v>144</v>
      </c>
      <c r="C102" s="9" t="s">
        <v>145</v>
      </c>
      <c r="D102" s="10">
        <v>0</v>
      </c>
      <c r="E102" s="10">
        <f t="shared" si="4"/>
        <v>0</v>
      </c>
      <c r="F102" s="10" t="e">
        <f t="shared" si="2"/>
        <v>#DIV/0!</v>
      </c>
    </row>
    <row r="103" spans="1:6" ht="22.5" hidden="1" customHeight="1" x14ac:dyDescent="0.3">
      <c r="A103" s="8" t="s">
        <v>6</v>
      </c>
      <c r="B103" s="8" t="s">
        <v>146</v>
      </c>
      <c r="C103" s="9" t="s">
        <v>147</v>
      </c>
      <c r="D103" s="10">
        <v>0</v>
      </c>
      <c r="E103" s="10">
        <f t="shared" si="4"/>
        <v>0</v>
      </c>
      <c r="F103" s="10" t="e">
        <f t="shared" si="2"/>
        <v>#DIV/0!</v>
      </c>
    </row>
    <row r="104" spans="1:6" ht="56.25" x14ac:dyDescent="0.3">
      <c r="A104" s="8" t="s">
        <v>6</v>
      </c>
      <c r="B104" s="8" t="s">
        <v>169</v>
      </c>
      <c r="C104" s="9" t="s">
        <v>186</v>
      </c>
      <c r="D104" s="10">
        <v>1255.7</v>
      </c>
      <c r="E104" s="10">
        <f t="shared" si="4"/>
        <v>1255.7</v>
      </c>
      <c r="F104" s="10">
        <f t="shared" si="2"/>
        <v>100</v>
      </c>
    </row>
    <row r="105" spans="1:6" ht="18.75" x14ac:dyDescent="0.3">
      <c r="A105" s="8" t="s">
        <v>6</v>
      </c>
      <c r="B105" s="8" t="s">
        <v>170</v>
      </c>
      <c r="C105" s="9" t="s">
        <v>187</v>
      </c>
      <c r="D105" s="10">
        <v>87.240120000000005</v>
      </c>
      <c r="E105" s="10">
        <f t="shared" si="4"/>
        <v>87.240120000000005</v>
      </c>
      <c r="F105" s="10">
        <f t="shared" si="2"/>
        <v>100</v>
      </c>
    </row>
    <row r="106" spans="1:6" ht="18.75" x14ac:dyDescent="0.3">
      <c r="A106" s="8" t="s">
        <v>6</v>
      </c>
      <c r="B106" s="8" t="s">
        <v>148</v>
      </c>
      <c r="C106" s="9" t="s">
        <v>149</v>
      </c>
      <c r="D106" s="10">
        <f>D109+D108+D107</f>
        <v>34625.4931</v>
      </c>
      <c r="E106" s="10">
        <f>E109+E108+E107</f>
        <v>26680.526610000001</v>
      </c>
      <c r="F106" s="10">
        <f t="shared" si="2"/>
        <v>77.054575173689017</v>
      </c>
    </row>
    <row r="107" spans="1:6" ht="112.5" x14ac:dyDescent="0.3">
      <c r="A107" s="8" t="s">
        <v>6</v>
      </c>
      <c r="B107" s="8" t="s">
        <v>208</v>
      </c>
      <c r="C107" s="9" t="s">
        <v>207</v>
      </c>
      <c r="D107" s="10">
        <v>244.72900000000001</v>
      </c>
      <c r="E107" s="10">
        <v>244.72900000000001</v>
      </c>
      <c r="F107" s="10">
        <f t="shared" si="2"/>
        <v>100</v>
      </c>
    </row>
    <row r="108" spans="1:6" ht="93.75" x14ac:dyDescent="0.3">
      <c r="A108" s="8" t="s">
        <v>6</v>
      </c>
      <c r="B108" s="8" t="s">
        <v>176</v>
      </c>
      <c r="C108" s="9" t="s">
        <v>175</v>
      </c>
      <c r="D108" s="10">
        <v>9961.4</v>
      </c>
      <c r="E108" s="10">
        <f>D108</f>
        <v>9961.4</v>
      </c>
      <c r="F108" s="10">
        <f t="shared" si="2"/>
        <v>100</v>
      </c>
    </row>
    <row r="109" spans="1:6" ht="37.5" x14ac:dyDescent="0.3">
      <c r="A109" s="8" t="s">
        <v>6</v>
      </c>
      <c r="B109" s="8" t="s">
        <v>171</v>
      </c>
      <c r="C109" s="9" t="s">
        <v>188</v>
      </c>
      <c r="D109" s="10">
        <v>24419.364099999999</v>
      </c>
      <c r="E109" s="10">
        <v>16474.39761</v>
      </c>
      <c r="F109" s="10">
        <f t="shared" si="2"/>
        <v>67.464482459639484</v>
      </c>
    </row>
    <row r="110" spans="1:6" ht="18.75" x14ac:dyDescent="0.3">
      <c r="A110" s="4" t="s">
        <v>6</v>
      </c>
      <c r="B110" s="4" t="s">
        <v>150</v>
      </c>
      <c r="C110" s="5" t="s">
        <v>151</v>
      </c>
      <c r="D110" s="6">
        <f>D111</f>
        <v>601.24742000000003</v>
      </c>
      <c r="E110" s="6">
        <f>E111</f>
        <v>601.24742000000003</v>
      </c>
      <c r="F110" s="11">
        <f t="shared" si="2"/>
        <v>100</v>
      </c>
    </row>
    <row r="111" spans="1:6" ht="37.5" x14ac:dyDescent="0.3">
      <c r="A111" s="8" t="s">
        <v>6</v>
      </c>
      <c r="B111" s="8" t="s">
        <v>172</v>
      </c>
      <c r="C111" s="9" t="s">
        <v>189</v>
      </c>
      <c r="D111" s="10">
        <v>601.24742000000003</v>
      </c>
      <c r="E111" s="10">
        <f>D111</f>
        <v>601.24742000000003</v>
      </c>
      <c r="F111" s="18">
        <f t="shared" si="2"/>
        <v>100</v>
      </c>
    </row>
    <row r="112" spans="1:6" s="7" customFormat="1" ht="94.5" x14ac:dyDescent="0.3">
      <c r="A112" s="12" t="s">
        <v>6</v>
      </c>
      <c r="B112" s="15" t="s">
        <v>152</v>
      </c>
      <c r="C112" s="13" t="s">
        <v>154</v>
      </c>
      <c r="D112" s="16">
        <v>0</v>
      </c>
      <c r="E112" s="17">
        <v>4582.2</v>
      </c>
      <c r="F112" s="19" t="s">
        <v>190</v>
      </c>
    </row>
    <row r="113" spans="1:6" s="7" customFormat="1" ht="47.25" x14ac:dyDescent="0.3">
      <c r="A113" s="4" t="s">
        <v>6</v>
      </c>
      <c r="B113" s="15" t="s">
        <v>153</v>
      </c>
      <c r="C113" s="13" t="s">
        <v>155</v>
      </c>
      <c r="D113" s="16">
        <v>0</v>
      </c>
      <c r="E113" s="17">
        <f>-1837.36648-595.69301-18718.75229</f>
        <v>-21151.81178</v>
      </c>
      <c r="F113" s="19" t="s">
        <v>190</v>
      </c>
    </row>
  </sheetData>
  <mergeCells count="11">
    <mergeCell ref="E1:F1"/>
    <mergeCell ref="E2:F2"/>
    <mergeCell ref="D3:F3"/>
    <mergeCell ref="E4:F4"/>
    <mergeCell ref="E8:E10"/>
    <mergeCell ref="D8:D10"/>
    <mergeCell ref="A6:F6"/>
    <mergeCell ref="F8:F10"/>
    <mergeCell ref="A8:A10"/>
    <mergeCell ref="B8:B10"/>
    <mergeCell ref="C8:C10"/>
  </mergeCells>
  <pageMargins left="0.98425196850393704" right="0.39370078740157483" top="0.78740157480314965" bottom="0.78740157480314965" header="0.39370078740157483" footer="0.3937007874015748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rep:2.50.0.326</dc:description>
  <cp:lastModifiedBy>expre</cp:lastModifiedBy>
  <cp:lastPrinted>2023-05-29T05:00:52Z</cp:lastPrinted>
  <dcterms:created xsi:type="dcterms:W3CDTF">2020-03-19T06:00:11Z</dcterms:created>
  <dcterms:modified xsi:type="dcterms:W3CDTF">2023-05-30T06:37:26Z</dcterms:modified>
</cp:coreProperties>
</file>