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пр 10 инв" sheetId="1" r:id="rId1"/>
  </sheets>
  <definedNames>
    <definedName name="_xlnm.Print_Titles" localSheetId="0">'пр 10 инв'!$9:$10</definedName>
  </definedNames>
  <calcPr fullCalcOnLoad="1"/>
</workbook>
</file>

<file path=xl/sharedStrings.xml><?xml version="1.0" encoding="utf-8"?>
<sst xmlns="http://schemas.openxmlformats.org/spreadsheetml/2006/main" count="40" uniqueCount="33">
  <si>
    <t>Всего</t>
  </si>
  <si>
    <t>Наименование объекта</t>
  </si>
  <si>
    <t>Краевой бюджет</t>
  </si>
  <si>
    <t>ИТОГО</t>
  </si>
  <si>
    <t>Бюджет поселений</t>
  </si>
  <si>
    <t>тыс.рублей</t>
  </si>
  <si>
    <t>2021 год</t>
  </si>
  <si>
    <t>к решению Думы</t>
  </si>
  <si>
    <t>Ординского муниципального округа</t>
  </si>
  <si>
    <t>2022 год</t>
  </si>
  <si>
    <t>Бюджет округа</t>
  </si>
  <si>
    <t>2023 год</t>
  </si>
  <si>
    <t>Объём и распределение средств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на 2021-2023 годы</t>
  </si>
  <si>
    <t>Ремонт МБУ ФОК "Золотая Орда"</t>
  </si>
  <si>
    <t>Ремонт здания МБОУ "Ашапская СОШ" (филиал "Малоашапская ООШ")</t>
  </si>
  <si>
    <t>Ремонт системы электроснабжения в здании МБОУ "Ординская СОШ"</t>
  </si>
  <si>
    <t>Приобретение здания для МБУ ФОК "Золотая Орда" с.Орда</t>
  </si>
  <si>
    <t>Приобретение теплового комплекса для МБУК "Ординский Дом культуры" по адресу: Пермский край, с.Красный Ясыл, ул.Советская, 54</t>
  </si>
  <si>
    <t>Ремонт водонапорной башни с.Михино</t>
  </si>
  <si>
    <t>Ремонт водонапорной башни д.Грызаны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</si>
  <si>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</si>
  <si>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Строительство универсальной спортивной площадки в с.Ашап, ул.Сибирская, 3</t>
  </si>
  <si>
    <t>Ремонт водопровода с.Шляпники</t>
  </si>
  <si>
    <t>Ремонт здания МБУК "Медянский центр развития культуры" (Дом культуры с.Медянка)</t>
  </si>
  <si>
    <t>Ремонт здания МБУ НКЦ  "Ирень" (Дом культуры с.Малый Ашап)</t>
  </si>
  <si>
    <t>Ремонт здания  МБУ НКЦ "Ирень" (Дом культуры с.Карьево)</t>
  </si>
  <si>
    <t xml:space="preserve">Ремонт водонапорной башни водоснабжения в с.Карьево </t>
  </si>
  <si>
    <t>Ремонт кровли здания МБУ ФОК "Золотая Орда"</t>
  </si>
  <si>
    <t>Приложение 9</t>
  </si>
  <si>
    <t xml:space="preserve">Ремонт системы водоснабжения  с.Ашап  </t>
  </si>
  <si>
    <t>Ремонт  здания МБУ ФОК "Золотая Орда"</t>
  </si>
  <si>
    <t>Ремонт в здании МБОУ "Ординская СОШ"</t>
  </si>
  <si>
    <t>от 24.09.2021 № 234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</si>
</sst>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"/>
    <numFmt numFmtId="182" formatCode="0.000000"/>
    <numFmt numFmtId="183" formatCode="#,##0.00000"/>
    <numFmt numFmtId="184" formatCode="#,##0.000"/>
    <numFmt numFmtId="185" formatCode="#,##0.0000"/>
    <numFmt numFmtId="186" formatCode="[$-FC19]d\ mmmm\ yyyy\ &quot;г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183" fontId="2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/>
    </xf>
    <xf numFmtId="183" fontId="3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3" fontId="2" fillId="24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0" applyNumberFormat="1" applyFont="1" applyFill="1" applyBorder="1" applyAlignment="1" applyProtection="1">
      <alignment horizontal="left" vertical="center" wrapText="1"/>
      <protection/>
    </xf>
    <xf numFmtId="18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183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/>
    </xf>
    <xf numFmtId="183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/>
    </xf>
    <xf numFmtId="49" fontId="2" fillId="24" borderId="10" xfId="0" applyNumberFormat="1" applyFont="1" applyFill="1" applyBorder="1" applyAlignment="1" applyProtection="1">
      <alignment horizontal="left" vertical="top" wrapText="1"/>
      <protection/>
    </xf>
    <xf numFmtId="183" fontId="3" fillId="24" borderId="10" xfId="0" applyNumberFormat="1" applyFont="1" applyFill="1" applyBorder="1" applyAlignment="1">
      <alignment horizontal="center" vertical="top"/>
    </xf>
    <xf numFmtId="183" fontId="3" fillId="24" borderId="10" xfId="0" applyNumberFormat="1" applyFont="1" applyFill="1" applyBorder="1" applyAlignment="1">
      <alignment horizontal="center" vertical="top"/>
    </xf>
    <xf numFmtId="183" fontId="2" fillId="24" borderId="10" xfId="0" applyNumberFormat="1" applyFont="1" applyFill="1" applyBorder="1" applyAlignment="1">
      <alignment horizontal="center" vertical="top"/>
    </xf>
    <xf numFmtId="183" fontId="2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>
      <alignment vertical="top"/>
    </xf>
    <xf numFmtId="183" fontId="2" fillId="24" borderId="10" xfId="0" applyNumberFormat="1" applyFont="1" applyFill="1" applyBorder="1" applyAlignment="1" applyProtection="1">
      <alignment horizontal="center" vertical="top" wrapText="1"/>
      <protection/>
    </xf>
    <xf numFmtId="183" fontId="2" fillId="24" borderId="10" xfId="0" applyNumberFormat="1" applyFont="1" applyFill="1" applyBorder="1" applyAlignment="1">
      <alignment vertical="top"/>
    </xf>
    <xf numFmtId="181" fontId="2" fillId="24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 applyProtection="1">
      <alignment horizontal="left" vertical="top" wrapText="1"/>
      <protection/>
    </xf>
    <xf numFmtId="183" fontId="2" fillId="25" borderId="10" xfId="0" applyNumberFormat="1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left" vertical="top" wrapText="1"/>
    </xf>
    <xf numFmtId="183" fontId="2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wrapText="1"/>
    </xf>
    <xf numFmtId="0" fontId="2" fillId="24" borderId="13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4"/>
  <sheetViews>
    <sheetView tabSelected="1" zoomScale="75" zoomScaleNormal="75" zoomScalePageLayoutView="75" workbookViewId="0" topLeftCell="A1">
      <selection activeCell="C11" sqref="C11"/>
    </sheetView>
  </sheetViews>
  <sheetFormatPr defaultColWidth="7.625" defaultRowHeight="12.75"/>
  <cols>
    <col min="1" max="1" width="59.25390625" style="3" customWidth="1"/>
    <col min="2" max="2" width="18.875" style="3" customWidth="1"/>
    <col min="3" max="3" width="17.375" style="13" customWidth="1"/>
    <col min="4" max="4" width="17.75390625" style="13" customWidth="1"/>
    <col min="5" max="5" width="24.125" style="3" hidden="1" customWidth="1"/>
    <col min="6" max="6" width="16.125" style="3" customWidth="1"/>
    <col min="7" max="7" width="17.625" style="3" customWidth="1"/>
    <col min="8" max="8" width="17.875" style="3" customWidth="1"/>
    <col min="9" max="9" width="0.12890625" style="3" hidden="1" customWidth="1"/>
    <col min="10" max="10" width="16.875" style="3" customWidth="1"/>
    <col min="11" max="11" width="17.875" style="3" customWidth="1"/>
    <col min="12" max="12" width="16.625" style="3" customWidth="1"/>
    <col min="13" max="16384" width="7.625" style="3" customWidth="1"/>
  </cols>
  <sheetData>
    <row r="1" spans="3:12" ht="18.75">
      <c r="C1" s="12"/>
      <c r="D1" s="12"/>
      <c r="L1" s="2" t="s">
        <v>28</v>
      </c>
    </row>
    <row r="2" spans="3:12" ht="18.75">
      <c r="C2" s="12"/>
      <c r="D2" s="12"/>
      <c r="L2" s="2" t="s">
        <v>7</v>
      </c>
    </row>
    <row r="3" spans="3:12" ht="18.75">
      <c r="C3" s="12"/>
      <c r="D3" s="12"/>
      <c r="L3" s="2" t="s">
        <v>8</v>
      </c>
    </row>
    <row r="4" spans="3:12" ht="18.75">
      <c r="C4" s="12"/>
      <c r="D4" s="12"/>
      <c r="L4" s="2" t="s">
        <v>32</v>
      </c>
    </row>
    <row r="5" spans="3:5" ht="18.75">
      <c r="C5" s="12"/>
      <c r="D5" s="12"/>
      <c r="E5" s="2"/>
    </row>
    <row r="6" spans="1:12" ht="39.75" customHeight="1">
      <c r="A6" s="32" t="s">
        <v>12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5:12" ht="18.75">
      <c r="E7" s="2"/>
      <c r="L7" s="3" t="s">
        <v>5</v>
      </c>
    </row>
    <row r="8" spans="1:12" ht="18.75">
      <c r="A8" s="4"/>
      <c r="B8" s="33" t="s">
        <v>6</v>
      </c>
      <c r="C8" s="34"/>
      <c r="D8" s="34"/>
      <c r="E8" s="35"/>
      <c r="F8" s="33" t="s">
        <v>9</v>
      </c>
      <c r="G8" s="34"/>
      <c r="H8" s="35"/>
      <c r="I8" s="4"/>
      <c r="J8" s="33" t="s">
        <v>11</v>
      </c>
      <c r="K8" s="34"/>
      <c r="L8" s="35"/>
    </row>
    <row r="9" spans="1:12" ht="16.5" customHeight="1">
      <c r="A9" s="36" t="s">
        <v>1</v>
      </c>
      <c r="B9" s="36" t="s">
        <v>0</v>
      </c>
      <c r="C9" s="30"/>
      <c r="D9" s="30"/>
      <c r="E9" s="31"/>
      <c r="F9" s="36" t="s">
        <v>0</v>
      </c>
      <c r="G9" s="30"/>
      <c r="H9" s="30"/>
      <c r="I9" s="31"/>
      <c r="J9" s="36" t="s">
        <v>0</v>
      </c>
      <c r="K9" s="30"/>
      <c r="L9" s="31"/>
    </row>
    <row r="10" spans="1:12" ht="38.25" customHeight="1">
      <c r="A10" s="36"/>
      <c r="B10" s="36"/>
      <c r="C10" s="15" t="s">
        <v>2</v>
      </c>
      <c r="D10" s="15" t="s">
        <v>10</v>
      </c>
      <c r="E10" s="15" t="s">
        <v>4</v>
      </c>
      <c r="F10" s="36"/>
      <c r="G10" s="15" t="s">
        <v>2</v>
      </c>
      <c r="H10" s="15" t="s">
        <v>10</v>
      </c>
      <c r="I10" s="15" t="s">
        <v>4</v>
      </c>
      <c r="J10" s="36"/>
      <c r="K10" s="15" t="s">
        <v>2</v>
      </c>
      <c r="L10" s="15" t="s">
        <v>10</v>
      </c>
    </row>
    <row r="11" spans="1:12" s="6" customFormat="1" ht="30.75" customHeight="1">
      <c r="A11" s="16" t="s">
        <v>3</v>
      </c>
      <c r="B11" s="18">
        <f>SUM(B12:B34)</f>
        <v>23178.634179999997</v>
      </c>
      <c r="C11" s="19">
        <f>SUM(C12:C34)</f>
        <v>17871.9</v>
      </c>
      <c r="D11" s="19">
        <f>SUM(D12:D34)</f>
        <v>5306.7341799999995</v>
      </c>
      <c r="E11" s="18">
        <f aca="true" t="shared" si="0" ref="E11:L11">SUM(E12:E34)</f>
        <v>0</v>
      </c>
      <c r="F11" s="18">
        <f t="shared" si="0"/>
        <v>4806.5</v>
      </c>
      <c r="G11" s="18">
        <f t="shared" si="0"/>
        <v>3866.5</v>
      </c>
      <c r="H11" s="18">
        <f t="shared" si="0"/>
        <v>940</v>
      </c>
      <c r="I11" s="18">
        <f t="shared" si="0"/>
        <v>0</v>
      </c>
      <c r="J11" s="18">
        <f t="shared" si="0"/>
        <v>10577.1</v>
      </c>
      <c r="K11" s="18">
        <f t="shared" si="0"/>
        <v>10577.1</v>
      </c>
      <c r="L11" s="18">
        <f t="shared" si="0"/>
        <v>0</v>
      </c>
    </row>
    <row r="12" spans="1:12" s="6" customFormat="1" ht="25.5" customHeight="1">
      <c r="A12" s="17" t="s">
        <v>13</v>
      </c>
      <c r="B12" s="19">
        <f>D12+C12</f>
        <v>522.5199999999999</v>
      </c>
      <c r="C12" s="20">
        <f>1566.867-1174.977</f>
        <v>391.8899999999999</v>
      </c>
      <c r="D12" s="20">
        <f>522.289-391.659</f>
        <v>130.63</v>
      </c>
      <c r="E12" s="20"/>
      <c r="F12" s="18">
        <f>H12+G12</f>
        <v>0</v>
      </c>
      <c r="G12" s="20">
        <v>0</v>
      </c>
      <c r="H12" s="21">
        <v>0</v>
      </c>
      <c r="I12" s="20"/>
      <c r="J12" s="18">
        <f>K12+L12</f>
        <v>0</v>
      </c>
      <c r="K12" s="20">
        <v>0</v>
      </c>
      <c r="L12" s="21">
        <v>0</v>
      </c>
    </row>
    <row r="13" spans="1:12" s="6" customFormat="1" ht="21" customHeight="1">
      <c r="A13" s="26" t="s">
        <v>30</v>
      </c>
      <c r="B13" s="19">
        <f>D13+C13</f>
        <v>0</v>
      </c>
      <c r="C13" s="20">
        <v>0</v>
      </c>
      <c r="D13" s="20">
        <v>0</v>
      </c>
      <c r="E13" s="20"/>
      <c r="F13" s="18">
        <f>H13+G13</f>
        <v>3532.24</v>
      </c>
      <c r="G13" s="20">
        <v>2649.18</v>
      </c>
      <c r="H13" s="21">
        <v>883.06</v>
      </c>
      <c r="I13" s="20"/>
      <c r="J13" s="18">
        <f>K13+L13</f>
        <v>0</v>
      </c>
      <c r="K13" s="20">
        <v>0</v>
      </c>
      <c r="L13" s="21">
        <v>0</v>
      </c>
    </row>
    <row r="14" spans="1:12" s="6" customFormat="1" ht="26.25" customHeight="1">
      <c r="A14" s="26" t="s">
        <v>27</v>
      </c>
      <c r="B14" s="19">
        <f>D14+C14</f>
        <v>0</v>
      </c>
      <c r="C14" s="20">
        <f>301.85146+148.14854-450</f>
        <v>0</v>
      </c>
      <c r="D14" s="20">
        <f>100.61714+49.38286-150</f>
        <v>0</v>
      </c>
      <c r="E14" s="20"/>
      <c r="F14" s="18">
        <f>H14+G14</f>
        <v>0</v>
      </c>
      <c r="G14" s="20">
        <v>0</v>
      </c>
      <c r="H14" s="21">
        <v>0</v>
      </c>
      <c r="I14" s="20"/>
      <c r="J14" s="18">
        <f>K14+L14</f>
        <v>0</v>
      </c>
      <c r="K14" s="20">
        <v>0</v>
      </c>
      <c r="L14" s="21">
        <v>0</v>
      </c>
    </row>
    <row r="15" spans="1:12" s="6" customFormat="1" ht="38.25" customHeight="1">
      <c r="A15" s="28" t="s">
        <v>14</v>
      </c>
      <c r="B15" s="19">
        <f aca="true" t="shared" si="1" ref="B15:B34">D15+C15</f>
        <v>714.6734200000001</v>
      </c>
      <c r="C15" s="20">
        <f>603.94554-67.94048</f>
        <v>536.0050600000001</v>
      </c>
      <c r="D15" s="20">
        <f>201.31518-22.64682</f>
        <v>178.66836</v>
      </c>
      <c r="E15" s="22"/>
      <c r="F15" s="18">
        <f aca="true" t="shared" si="2" ref="F15:F34">H15+G15</f>
        <v>0</v>
      </c>
      <c r="G15" s="20">
        <v>0</v>
      </c>
      <c r="H15" s="20">
        <v>0</v>
      </c>
      <c r="I15" s="22"/>
      <c r="J15" s="18">
        <f aca="true" t="shared" si="3" ref="J15:J34">K15+L15</f>
        <v>0</v>
      </c>
      <c r="K15" s="20">
        <v>0</v>
      </c>
      <c r="L15" s="20">
        <v>0</v>
      </c>
    </row>
    <row r="16" spans="1:12" s="6" customFormat="1" ht="37.5">
      <c r="A16" s="17" t="s">
        <v>15</v>
      </c>
      <c r="B16" s="19">
        <f t="shared" si="1"/>
        <v>933.7383999999998</v>
      </c>
      <c r="C16" s="20">
        <f>1168.7292-148.14854-320.27686</f>
        <v>700.3037999999999</v>
      </c>
      <c r="D16" s="20">
        <f>389.5764-49.38286+0.00001-106.75895</f>
        <v>233.43459999999996</v>
      </c>
      <c r="E16" s="20"/>
      <c r="F16" s="18">
        <f t="shared" si="2"/>
        <v>0</v>
      </c>
      <c r="G16" s="20">
        <v>0</v>
      </c>
      <c r="H16" s="21">
        <v>0</v>
      </c>
      <c r="I16" s="20"/>
      <c r="J16" s="18">
        <f t="shared" si="3"/>
        <v>0</v>
      </c>
      <c r="K16" s="20">
        <v>0</v>
      </c>
      <c r="L16" s="21">
        <v>0</v>
      </c>
    </row>
    <row r="17" spans="1:12" s="6" customFormat="1" ht="18.75">
      <c r="A17" s="17" t="s">
        <v>31</v>
      </c>
      <c r="B17" s="19">
        <f t="shared" si="1"/>
        <v>427.0358</v>
      </c>
      <c r="C17" s="20">
        <v>320.27685</v>
      </c>
      <c r="D17" s="20">
        <v>106.75895</v>
      </c>
      <c r="E17" s="20"/>
      <c r="F17" s="18">
        <f t="shared" si="2"/>
        <v>0</v>
      </c>
      <c r="G17" s="20">
        <v>0</v>
      </c>
      <c r="H17" s="29">
        <v>0</v>
      </c>
      <c r="I17" s="20"/>
      <c r="J17" s="18">
        <f t="shared" si="3"/>
        <v>0</v>
      </c>
      <c r="K17" s="20">
        <v>0</v>
      </c>
      <c r="L17" s="29">
        <v>0</v>
      </c>
    </row>
    <row r="18" spans="1:12" s="6" customFormat="1" ht="37.5">
      <c r="A18" s="17" t="s">
        <v>16</v>
      </c>
      <c r="B18" s="19">
        <f t="shared" si="1"/>
        <v>2000</v>
      </c>
      <c r="C18" s="20">
        <v>1500</v>
      </c>
      <c r="D18" s="23">
        <v>500</v>
      </c>
      <c r="E18" s="20"/>
      <c r="F18" s="18">
        <f t="shared" si="2"/>
        <v>0</v>
      </c>
      <c r="G18" s="20">
        <v>0</v>
      </c>
      <c r="H18" s="20">
        <v>0</v>
      </c>
      <c r="I18" s="20"/>
      <c r="J18" s="18">
        <f t="shared" si="3"/>
        <v>0</v>
      </c>
      <c r="K18" s="20">
        <v>0</v>
      </c>
      <c r="L18" s="20">
        <v>0</v>
      </c>
    </row>
    <row r="19" spans="1:12" s="6" customFormat="1" ht="40.5" customHeight="1">
      <c r="A19" s="17" t="s">
        <v>21</v>
      </c>
      <c r="B19" s="19">
        <f t="shared" si="1"/>
        <v>3818.7417899999996</v>
      </c>
      <c r="C19" s="20">
        <f>3114.90777-250.85143</f>
        <v>2864.0563399999996</v>
      </c>
      <c r="D19" s="23">
        <f>1038.30259-83.61714</f>
        <v>954.68545</v>
      </c>
      <c r="E19" s="20"/>
      <c r="F19" s="18">
        <f t="shared" si="2"/>
        <v>0</v>
      </c>
      <c r="G19" s="20">
        <v>0</v>
      </c>
      <c r="H19" s="20">
        <v>0</v>
      </c>
      <c r="I19" s="20"/>
      <c r="J19" s="18">
        <f t="shared" si="3"/>
        <v>0</v>
      </c>
      <c r="K19" s="20">
        <v>0</v>
      </c>
      <c r="L19" s="20">
        <v>0</v>
      </c>
    </row>
    <row r="20" spans="1:12" s="6" customFormat="1" ht="56.25" customHeight="1">
      <c r="A20" s="17" t="s">
        <v>17</v>
      </c>
      <c r="B20" s="19">
        <f t="shared" si="1"/>
        <v>1853.26728</v>
      </c>
      <c r="C20" s="20">
        <v>1389.95046</v>
      </c>
      <c r="D20" s="20">
        <v>463.31682</v>
      </c>
      <c r="E20" s="20"/>
      <c r="F20" s="18">
        <f t="shared" si="2"/>
        <v>0</v>
      </c>
      <c r="G20" s="20">
        <v>0</v>
      </c>
      <c r="H20" s="21">
        <v>0</v>
      </c>
      <c r="I20" s="20"/>
      <c r="J20" s="18">
        <f t="shared" si="3"/>
        <v>0</v>
      </c>
      <c r="K20" s="20">
        <v>0</v>
      </c>
      <c r="L20" s="21">
        <v>0</v>
      </c>
    </row>
    <row r="21" spans="1:12" s="6" customFormat="1" ht="22.5" customHeight="1">
      <c r="A21" s="17" t="s">
        <v>18</v>
      </c>
      <c r="B21" s="19">
        <f t="shared" si="1"/>
        <v>752</v>
      </c>
      <c r="C21" s="20">
        <f>600-36</f>
        <v>564</v>
      </c>
      <c r="D21" s="20">
        <f>200-12</f>
        <v>188</v>
      </c>
      <c r="E21" s="20"/>
      <c r="F21" s="18">
        <f t="shared" si="2"/>
        <v>0</v>
      </c>
      <c r="G21" s="20">
        <v>0</v>
      </c>
      <c r="H21" s="20">
        <v>0</v>
      </c>
      <c r="I21" s="20"/>
      <c r="J21" s="18">
        <f t="shared" si="3"/>
        <v>0</v>
      </c>
      <c r="K21" s="20">
        <v>0</v>
      </c>
      <c r="L21" s="20">
        <v>0</v>
      </c>
    </row>
    <row r="22" spans="1:12" ht="19.5" customHeight="1">
      <c r="A22" s="17" t="s">
        <v>19</v>
      </c>
      <c r="B22" s="19">
        <f t="shared" si="1"/>
        <v>780</v>
      </c>
      <c r="C22" s="20">
        <f>600-15</f>
        <v>585</v>
      </c>
      <c r="D22" s="23">
        <f>200-5</f>
        <v>195</v>
      </c>
      <c r="E22" s="24"/>
      <c r="F22" s="18">
        <f t="shared" si="2"/>
        <v>0</v>
      </c>
      <c r="G22" s="20">
        <v>0</v>
      </c>
      <c r="H22" s="20">
        <v>0</v>
      </c>
      <c r="I22" s="24"/>
      <c r="J22" s="18">
        <f t="shared" si="3"/>
        <v>0</v>
      </c>
      <c r="K22" s="20">
        <v>0</v>
      </c>
      <c r="L22" s="20">
        <v>0</v>
      </c>
    </row>
    <row r="23" spans="1:12" ht="42.75" customHeight="1">
      <c r="A23" s="17" t="s">
        <v>25</v>
      </c>
      <c r="B23" s="19">
        <f t="shared" si="1"/>
        <v>1778.16</v>
      </c>
      <c r="C23" s="20">
        <f aca="true" t="shared" si="4" ref="C23:C28">D23/25*75</f>
        <v>1333.6200000000001</v>
      </c>
      <c r="D23" s="23">
        <f>478-33.46</f>
        <v>444.54</v>
      </c>
      <c r="E23" s="24"/>
      <c r="F23" s="18">
        <f t="shared" si="2"/>
        <v>0</v>
      </c>
      <c r="G23" s="20">
        <v>0</v>
      </c>
      <c r="H23" s="20">
        <v>0</v>
      </c>
      <c r="I23" s="24"/>
      <c r="J23" s="18">
        <f t="shared" si="3"/>
        <v>0</v>
      </c>
      <c r="K23" s="20">
        <v>0</v>
      </c>
      <c r="L23" s="20">
        <v>0</v>
      </c>
    </row>
    <row r="24" spans="1:12" ht="37.5" customHeight="1">
      <c r="A24" s="17" t="s">
        <v>24</v>
      </c>
      <c r="B24" s="19">
        <f t="shared" si="1"/>
        <v>1068.8</v>
      </c>
      <c r="C24" s="20">
        <f t="shared" si="4"/>
        <v>801.5999999999999</v>
      </c>
      <c r="D24" s="23">
        <f>320-52.8</f>
        <v>267.2</v>
      </c>
      <c r="E24" s="24"/>
      <c r="F24" s="18">
        <f t="shared" si="2"/>
        <v>0</v>
      </c>
      <c r="G24" s="20">
        <v>0</v>
      </c>
      <c r="H24" s="20">
        <v>0</v>
      </c>
      <c r="I24" s="24"/>
      <c r="J24" s="18">
        <f t="shared" si="3"/>
        <v>0</v>
      </c>
      <c r="K24" s="20">
        <v>0</v>
      </c>
      <c r="L24" s="20">
        <v>0</v>
      </c>
    </row>
    <row r="25" spans="1:12" ht="44.25" customHeight="1">
      <c r="A25" s="17" t="s">
        <v>23</v>
      </c>
      <c r="B25" s="19">
        <f t="shared" si="1"/>
        <v>1508</v>
      </c>
      <c r="C25" s="20">
        <f t="shared" si="4"/>
        <v>1131</v>
      </c>
      <c r="D25" s="23">
        <v>377</v>
      </c>
      <c r="E25" s="24"/>
      <c r="F25" s="18">
        <f t="shared" si="2"/>
        <v>0</v>
      </c>
      <c r="G25" s="20">
        <v>0</v>
      </c>
      <c r="H25" s="20">
        <v>0</v>
      </c>
      <c r="I25" s="24"/>
      <c r="J25" s="18">
        <f t="shared" si="3"/>
        <v>0</v>
      </c>
      <c r="K25" s="20">
        <v>0</v>
      </c>
      <c r="L25" s="20">
        <v>0</v>
      </c>
    </row>
    <row r="26" spans="1:12" ht="18.75">
      <c r="A26" s="17" t="s">
        <v>22</v>
      </c>
      <c r="B26" s="19">
        <f t="shared" si="1"/>
        <v>3550</v>
      </c>
      <c r="C26" s="20">
        <f t="shared" si="4"/>
        <v>2662.5</v>
      </c>
      <c r="D26" s="23">
        <v>887.5</v>
      </c>
      <c r="E26" s="24"/>
      <c r="F26" s="18">
        <f t="shared" si="2"/>
        <v>0</v>
      </c>
      <c r="G26" s="20">
        <v>0</v>
      </c>
      <c r="H26" s="20">
        <v>0</v>
      </c>
      <c r="I26" s="24"/>
      <c r="J26" s="18">
        <f t="shared" si="3"/>
        <v>0</v>
      </c>
      <c r="K26" s="20">
        <v>0</v>
      </c>
      <c r="L26" s="20">
        <v>0</v>
      </c>
    </row>
    <row r="27" spans="1:12" ht="37.5" hidden="1">
      <c r="A27" s="17" t="s">
        <v>26</v>
      </c>
      <c r="B27" s="19">
        <f>D27+C27</f>
        <v>0</v>
      </c>
      <c r="C27" s="27">
        <f>D27/25*75570</f>
        <v>0</v>
      </c>
      <c r="D27" s="23">
        <f>190-190</f>
        <v>0</v>
      </c>
      <c r="E27" s="24"/>
      <c r="F27" s="18">
        <f t="shared" si="2"/>
        <v>0</v>
      </c>
      <c r="G27" s="20">
        <v>0</v>
      </c>
      <c r="H27" s="20">
        <v>0</v>
      </c>
      <c r="I27" s="24"/>
      <c r="J27" s="18">
        <f t="shared" si="3"/>
        <v>0</v>
      </c>
      <c r="K27" s="20">
        <v>0</v>
      </c>
      <c r="L27" s="20">
        <v>0</v>
      </c>
    </row>
    <row r="28" spans="1:12" ht="18.75">
      <c r="A28" s="17" t="s">
        <v>29</v>
      </c>
      <c r="B28" s="19">
        <f t="shared" si="1"/>
        <v>1520</v>
      </c>
      <c r="C28" s="20">
        <f t="shared" si="4"/>
        <v>1140</v>
      </c>
      <c r="D28" s="23">
        <f>190+190</f>
        <v>380</v>
      </c>
      <c r="E28" s="24"/>
      <c r="F28" s="18">
        <f t="shared" si="2"/>
        <v>0</v>
      </c>
      <c r="G28" s="20">
        <v>0</v>
      </c>
      <c r="H28" s="20">
        <v>0</v>
      </c>
      <c r="I28" s="24"/>
      <c r="J28" s="18">
        <f t="shared" si="3"/>
        <v>0</v>
      </c>
      <c r="K28" s="20">
        <v>0</v>
      </c>
      <c r="L28" s="20">
        <v>0</v>
      </c>
    </row>
    <row r="29" spans="1:12" ht="93" customHeight="1">
      <c r="A29" s="17" t="s">
        <v>20</v>
      </c>
      <c r="B29" s="19">
        <f t="shared" si="1"/>
        <v>1951.6974900000002</v>
      </c>
      <c r="C29" s="20">
        <f>0.00003+250.85143+36+15-301.85146+450+1174.977+67.94048+100.38+158.4+0.00001</f>
        <v>1951.6974900000002</v>
      </c>
      <c r="D29" s="23">
        <f>0+83.61714+5+12-17+17-100.61714+391.659+150+22.64682+33.46+52.8-650.56582</f>
        <v>0</v>
      </c>
      <c r="E29" s="22"/>
      <c r="F29" s="18">
        <f t="shared" si="2"/>
        <v>1274.2600000000002</v>
      </c>
      <c r="G29" s="20">
        <f>11194-7327.5-2649.18</f>
        <v>1217.3200000000002</v>
      </c>
      <c r="H29" s="21">
        <f>940-883.06</f>
        <v>56.940000000000055</v>
      </c>
      <c r="I29" s="22"/>
      <c r="J29" s="18">
        <f t="shared" si="3"/>
        <v>10577.1</v>
      </c>
      <c r="K29" s="25">
        <v>10577.1</v>
      </c>
      <c r="L29" s="20">
        <v>0</v>
      </c>
    </row>
    <row r="30" spans="1:12" ht="18.75" hidden="1">
      <c r="A30" s="8"/>
      <c r="B30" s="5">
        <f t="shared" si="1"/>
        <v>0</v>
      </c>
      <c r="C30" s="14"/>
      <c r="D30" s="14"/>
      <c r="E30" s="4"/>
      <c r="F30" s="5">
        <f t="shared" si="2"/>
        <v>0</v>
      </c>
      <c r="G30" s="1"/>
      <c r="H30" s="7"/>
      <c r="I30" s="4"/>
      <c r="J30" s="5">
        <f t="shared" si="3"/>
        <v>0</v>
      </c>
      <c r="K30" s="10"/>
      <c r="L30" s="11"/>
    </row>
    <row r="31" spans="1:12" ht="18.75" hidden="1">
      <c r="A31" s="8"/>
      <c r="B31" s="5">
        <f t="shared" si="1"/>
        <v>0</v>
      </c>
      <c r="C31" s="14"/>
      <c r="D31" s="14"/>
      <c r="E31" s="4"/>
      <c r="F31" s="5">
        <f t="shared" si="2"/>
        <v>0</v>
      </c>
      <c r="G31" s="1"/>
      <c r="H31" s="7"/>
      <c r="I31" s="4"/>
      <c r="J31" s="5">
        <f t="shared" si="3"/>
        <v>0</v>
      </c>
      <c r="K31" s="10"/>
      <c r="L31" s="9"/>
    </row>
    <row r="32" spans="1:12" ht="18.75" hidden="1">
      <c r="A32" s="8"/>
      <c r="B32" s="5">
        <f t="shared" si="1"/>
        <v>0</v>
      </c>
      <c r="C32" s="11"/>
      <c r="D32" s="11"/>
      <c r="E32" s="4"/>
      <c r="F32" s="5">
        <f t="shared" si="2"/>
        <v>0</v>
      </c>
      <c r="G32" s="1"/>
      <c r="H32" s="1"/>
      <c r="I32" s="4"/>
      <c r="J32" s="5">
        <f t="shared" si="3"/>
        <v>0</v>
      </c>
      <c r="K32" s="10"/>
      <c r="L32" s="9"/>
    </row>
    <row r="33" spans="1:12" ht="18.75" hidden="1">
      <c r="A33" s="8"/>
      <c r="B33" s="5">
        <f t="shared" si="1"/>
        <v>0</v>
      </c>
      <c r="C33" s="14"/>
      <c r="D33" s="11"/>
      <c r="E33" s="4"/>
      <c r="F33" s="5">
        <f t="shared" si="2"/>
        <v>0</v>
      </c>
      <c r="G33" s="1"/>
      <c r="H33" s="1"/>
      <c r="I33" s="4"/>
      <c r="J33" s="5">
        <f t="shared" si="3"/>
        <v>0</v>
      </c>
      <c r="K33" s="10"/>
      <c r="L33" s="9"/>
    </row>
    <row r="34" spans="1:12" ht="18.75" hidden="1">
      <c r="A34" s="8"/>
      <c r="B34" s="5">
        <f t="shared" si="1"/>
        <v>0</v>
      </c>
      <c r="C34" s="14"/>
      <c r="D34" s="11"/>
      <c r="E34" s="4"/>
      <c r="F34" s="5">
        <f t="shared" si="2"/>
        <v>0</v>
      </c>
      <c r="G34" s="1"/>
      <c r="H34" s="1"/>
      <c r="I34" s="4"/>
      <c r="J34" s="5">
        <f t="shared" si="3"/>
        <v>0</v>
      </c>
      <c r="K34" s="10"/>
      <c r="L34" s="9"/>
    </row>
  </sheetData>
  <sheetProtection/>
  <mergeCells count="11">
    <mergeCell ref="J9:J10"/>
    <mergeCell ref="K9:L9"/>
    <mergeCell ref="A6:L6"/>
    <mergeCell ref="F8:H8"/>
    <mergeCell ref="J8:L8"/>
    <mergeCell ref="A9:A10"/>
    <mergeCell ref="B9:B10"/>
    <mergeCell ref="C9:E9"/>
    <mergeCell ref="F9:F10"/>
    <mergeCell ref="B8:E8"/>
    <mergeCell ref="G9:I9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User</cp:lastModifiedBy>
  <cp:lastPrinted>2021-09-24T09:25:55Z</cp:lastPrinted>
  <dcterms:created xsi:type="dcterms:W3CDTF">2010-06-25T09:44:23Z</dcterms:created>
  <dcterms:modified xsi:type="dcterms:W3CDTF">2021-09-24T12:09:45Z</dcterms:modified>
  <cp:category/>
  <cp:version/>
  <cp:contentType/>
  <cp:contentStatus/>
</cp:coreProperties>
</file>